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ERVIZI\FINANZIARIO\FINANZIARIO\RAGIONERIA\FINANZIARIO 1\FINANZIARIO_CONTABILITA'\BILANCIO DI PREVISIONE\BILANCIO 2021\VARIAZIONI DI BILANCIO\005 VARIAZIONE\"/>
    </mc:Choice>
  </mc:AlternateContent>
  <bookViews>
    <workbookView xWindow="0" yWindow="0" windowWidth="28800" windowHeight="12135"/>
  </bookViews>
  <sheets>
    <sheet name="2021" sheetId="1" r:id="rId1"/>
    <sheet name="2022" sheetId="14" r:id="rId2"/>
    <sheet name="2023" sheetId="13" r:id="rId3"/>
    <sheet name="ONERI DI URBANIZZAZIONE 2021" sheetId="8" r:id="rId4"/>
    <sheet name="ONERI DI URBANIZZAZIONE 2022" sheetId="15" r:id="rId5"/>
    <sheet name="ONERI DI URBANIZZAZIONE 2023" sheetId="16" r:id="rId6"/>
  </sheets>
  <definedNames>
    <definedName name="_xlnm.Print_Area" localSheetId="0">'2021'!$A$1:$AN$390</definedName>
    <definedName name="_xlnm.Print_Area" localSheetId="1">'2022'!$A$1:$AC$230</definedName>
    <definedName name="_xlnm.Print_Area" localSheetId="2">'2023'!$A$1:$AC$230</definedName>
    <definedName name="_xlnm.Print_Area" localSheetId="3">'ONERI DI URBANIZZAZIONE 2021'!$A$1:$M$71</definedName>
    <definedName name="_xlnm.Print_Area" localSheetId="4">'ONERI DI URBANIZZAZIONE 2022'!$A$1:$M$71</definedName>
    <definedName name="Excel_BuiltIn__FilterDatabase_1">#REF!</definedName>
    <definedName name="Z_5EF7DC13_6DBB_42ED_94C3_DAFA0C29F984_.wvu.Cols" localSheetId="0" hidden="1">'2021'!#REF!,'2021'!#REF!,'2021'!#REF!,'2021'!#REF!,'2021'!#REF!,'2021'!#REF!,'2021'!#REF!,'2021'!#REF!</definedName>
    <definedName name="Z_5EF7DC13_6DBB_42ED_94C3_DAFA0C29F984_.wvu.Rows" localSheetId="0" hidden="1">'2021'!#REF!</definedName>
  </definedNames>
  <calcPr calcId="152511"/>
  <customWorkbookViews>
    <customWorkbookView name="  - Visualizzazione personale" guid="{5EF7DC13-6DBB-42ED-94C3-DAFA0C29F984}" mergeInterval="0" personalView="1" maximized="1" xWindow="1" yWindow="1" windowWidth="1276" windowHeight="755" activeSheetId="1"/>
  </customWorkbookViews>
</workbook>
</file>

<file path=xl/calcChain.xml><?xml version="1.0" encoding="utf-8"?>
<calcChain xmlns="http://schemas.openxmlformats.org/spreadsheetml/2006/main">
  <c r="H414" i="1" l="1"/>
  <c r="H412" i="1"/>
  <c r="H410" i="1"/>
  <c r="H409" i="1"/>
  <c r="H411" i="1"/>
  <c r="H406" i="1"/>
  <c r="H405" i="1"/>
  <c r="H413" i="1"/>
  <c r="H408" i="1"/>
  <c r="H402" i="1"/>
  <c r="E390" i="1" l="1"/>
  <c r="H407" i="1" l="1"/>
  <c r="AG345" i="1" l="1"/>
  <c r="AJ344" i="1"/>
  <c r="AI344" i="1"/>
  <c r="AH344" i="1"/>
  <c r="AG344" i="1"/>
  <c r="AF344" i="1"/>
  <c r="AJ343" i="1"/>
  <c r="AI343" i="1"/>
  <c r="AH343" i="1"/>
  <c r="AG343" i="1"/>
  <c r="AF343" i="1"/>
  <c r="AC344" i="1"/>
  <c r="AC343" i="1"/>
  <c r="S345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J345" i="1"/>
  <c r="K345" i="1"/>
  <c r="L345" i="1"/>
  <c r="I344" i="1"/>
  <c r="I343" i="1"/>
  <c r="AO243" i="1"/>
  <c r="AJ243" i="1"/>
  <c r="AH243" i="1"/>
  <c r="AF243" i="1"/>
  <c r="AC243" i="1"/>
  <c r="Z243" i="1"/>
  <c r="X243" i="1"/>
  <c r="V243" i="1"/>
  <c r="T243" i="1"/>
  <c r="R243" i="1"/>
  <c r="Q243" i="1"/>
  <c r="P243" i="1"/>
  <c r="O243" i="1"/>
  <c r="N243" i="1"/>
  <c r="M243" i="1"/>
  <c r="AP243" i="1" s="1"/>
  <c r="AQ243" i="1" s="1"/>
  <c r="I243" i="1"/>
  <c r="AO240" i="1"/>
  <c r="AJ240" i="1"/>
  <c r="AH240" i="1"/>
  <c r="AF240" i="1"/>
  <c r="AC240" i="1"/>
  <c r="Z240" i="1"/>
  <c r="X240" i="1"/>
  <c r="V240" i="1"/>
  <c r="T240" i="1"/>
  <c r="R240" i="1"/>
  <c r="Q240" i="1"/>
  <c r="P240" i="1"/>
  <c r="O240" i="1"/>
  <c r="N240" i="1"/>
  <c r="M240" i="1"/>
  <c r="AP240" i="1" s="1"/>
  <c r="AQ240" i="1" s="1"/>
  <c r="I240" i="1"/>
  <c r="AM240" i="1" l="1"/>
  <c r="AM243" i="1"/>
  <c r="AN243" i="1"/>
  <c r="AN240" i="1"/>
  <c r="AO213" i="1"/>
  <c r="AJ213" i="1"/>
  <c r="AH213" i="1"/>
  <c r="AF213" i="1"/>
  <c r="AC213" i="1"/>
  <c r="Z213" i="1"/>
  <c r="X213" i="1"/>
  <c r="V213" i="1"/>
  <c r="T213" i="1"/>
  <c r="R213" i="1"/>
  <c r="Q213" i="1"/>
  <c r="P213" i="1"/>
  <c r="O213" i="1"/>
  <c r="N213" i="1"/>
  <c r="M213" i="1"/>
  <c r="AP213" i="1" s="1"/>
  <c r="I213" i="1"/>
  <c r="AM213" i="1" l="1"/>
  <c r="AN213" i="1" s="1"/>
  <c r="AQ213" i="1"/>
  <c r="L69" i="16" l="1"/>
  <c r="L68" i="16"/>
  <c r="J67" i="16"/>
  <c r="E67" i="16"/>
  <c r="L67" i="16" s="1"/>
  <c r="J66" i="16"/>
  <c r="K66" i="16" s="1"/>
  <c r="E66" i="16"/>
  <c r="L66" i="16" s="1"/>
  <c r="J65" i="16"/>
  <c r="E65" i="16"/>
  <c r="L65" i="16" s="1"/>
  <c r="J64" i="16"/>
  <c r="K64" i="16" s="1"/>
  <c r="E64" i="16"/>
  <c r="L64" i="16" s="1"/>
  <c r="J63" i="16"/>
  <c r="E63" i="16"/>
  <c r="L63" i="16" s="1"/>
  <c r="J62" i="16"/>
  <c r="K62" i="16" s="1"/>
  <c r="E62" i="16"/>
  <c r="L62" i="16" s="1"/>
  <c r="J61" i="16"/>
  <c r="E61" i="16"/>
  <c r="L61" i="16" s="1"/>
  <c r="J60" i="16"/>
  <c r="K60" i="16" s="1"/>
  <c r="E60" i="16"/>
  <c r="L60" i="16" s="1"/>
  <c r="J59" i="16"/>
  <c r="E59" i="16"/>
  <c r="L59" i="16" s="1"/>
  <c r="J58" i="16"/>
  <c r="K58" i="16" s="1"/>
  <c r="E58" i="16"/>
  <c r="L58" i="16" s="1"/>
  <c r="J57" i="16"/>
  <c r="E57" i="16"/>
  <c r="L57" i="16" s="1"/>
  <c r="J56" i="16"/>
  <c r="K56" i="16" s="1"/>
  <c r="E56" i="16"/>
  <c r="L56" i="16" s="1"/>
  <c r="J55" i="16"/>
  <c r="E55" i="16"/>
  <c r="L55" i="16" s="1"/>
  <c r="J54" i="16"/>
  <c r="K54" i="16" s="1"/>
  <c r="E54" i="16"/>
  <c r="L54" i="16" s="1"/>
  <c r="J53" i="16"/>
  <c r="E53" i="16"/>
  <c r="L53" i="16" s="1"/>
  <c r="J52" i="16"/>
  <c r="K52" i="16" s="1"/>
  <c r="E52" i="16"/>
  <c r="L52" i="16" s="1"/>
  <c r="J51" i="16"/>
  <c r="E51" i="16"/>
  <c r="L51" i="16" s="1"/>
  <c r="J50" i="16"/>
  <c r="K50" i="16" s="1"/>
  <c r="E50" i="16"/>
  <c r="L50" i="16" s="1"/>
  <c r="L49" i="16"/>
  <c r="J49" i="16"/>
  <c r="K49" i="16" s="1"/>
  <c r="G49" i="16"/>
  <c r="E49" i="16"/>
  <c r="L48" i="16"/>
  <c r="K48" i="16"/>
  <c r="J48" i="16"/>
  <c r="E48" i="16"/>
  <c r="G48" i="16" s="1"/>
  <c r="K47" i="16"/>
  <c r="J47" i="16"/>
  <c r="E47" i="16"/>
  <c r="G47" i="16" s="1"/>
  <c r="J46" i="16"/>
  <c r="E46" i="16"/>
  <c r="G46" i="16" s="1"/>
  <c r="J45" i="16"/>
  <c r="K45" i="16" s="1"/>
  <c r="G45" i="16"/>
  <c r="E45" i="16"/>
  <c r="L45" i="16" s="1"/>
  <c r="J44" i="16"/>
  <c r="K44" i="16" s="1"/>
  <c r="E44" i="16"/>
  <c r="G44" i="16" s="1"/>
  <c r="L43" i="16"/>
  <c r="J43" i="16"/>
  <c r="E43" i="16"/>
  <c r="K43" i="16" s="1"/>
  <c r="L42" i="16"/>
  <c r="I42" i="16"/>
  <c r="K42" i="16" s="1"/>
  <c r="E42" i="16"/>
  <c r="L41" i="16"/>
  <c r="L71" i="16" s="1"/>
  <c r="J41" i="16"/>
  <c r="J71" i="16" s="1"/>
  <c r="H41" i="16"/>
  <c r="H71" i="16" s="1"/>
  <c r="H9" i="16" s="1"/>
  <c r="F41" i="16"/>
  <c r="F71" i="16" s="1"/>
  <c r="E41" i="16"/>
  <c r="E71" i="16" s="1"/>
  <c r="D41" i="16"/>
  <c r="D71" i="16" s="1"/>
  <c r="C41" i="16"/>
  <c r="C71" i="16" s="1"/>
  <c r="I31" i="16"/>
  <c r="K31" i="16" s="1"/>
  <c r="G30" i="16"/>
  <c r="I30" i="16" s="1"/>
  <c r="K30" i="16" s="1"/>
  <c r="K29" i="16"/>
  <c r="I29" i="16"/>
  <c r="G29" i="16"/>
  <c r="G28" i="16"/>
  <c r="I28" i="16" s="1"/>
  <c r="K28" i="16" s="1"/>
  <c r="G27" i="16"/>
  <c r="I27" i="16" s="1"/>
  <c r="K27" i="16" s="1"/>
  <c r="G26" i="16"/>
  <c r="I26" i="16" s="1"/>
  <c r="K26" i="16" s="1"/>
  <c r="I25" i="16"/>
  <c r="K25" i="16" s="1"/>
  <c r="G25" i="16"/>
  <c r="I24" i="16"/>
  <c r="K24" i="16" s="1"/>
  <c r="G24" i="16"/>
  <c r="G23" i="16"/>
  <c r="I23" i="16" s="1"/>
  <c r="K23" i="16" s="1"/>
  <c r="G22" i="16"/>
  <c r="M19" i="16"/>
  <c r="L19" i="16"/>
  <c r="K19" i="16"/>
  <c r="I19" i="16"/>
  <c r="H19" i="16"/>
  <c r="G19" i="16"/>
  <c r="F19" i="16"/>
  <c r="D19" i="16"/>
  <c r="C19" i="16"/>
  <c r="M18" i="16"/>
  <c r="J18" i="16"/>
  <c r="E18" i="16"/>
  <c r="M17" i="16"/>
  <c r="J17" i="16"/>
  <c r="J19" i="16" s="1"/>
  <c r="E17" i="16"/>
  <c r="E19" i="16" s="1"/>
  <c r="M16" i="16"/>
  <c r="J16" i="16"/>
  <c r="E16" i="16"/>
  <c r="H12" i="16"/>
  <c r="H11" i="16"/>
  <c r="F8" i="16"/>
  <c r="D7" i="16"/>
  <c r="H10" i="16" s="1"/>
  <c r="J71" i="15"/>
  <c r="F71" i="15"/>
  <c r="E71" i="15"/>
  <c r="L69" i="15"/>
  <c r="L68" i="15"/>
  <c r="J67" i="15"/>
  <c r="E67" i="15"/>
  <c r="L67" i="15" s="1"/>
  <c r="J66" i="15"/>
  <c r="K66" i="15" s="1"/>
  <c r="E66" i="15"/>
  <c r="L66" i="15" s="1"/>
  <c r="J65" i="15"/>
  <c r="E65" i="15"/>
  <c r="L65" i="15" s="1"/>
  <c r="J64" i="15"/>
  <c r="K64" i="15" s="1"/>
  <c r="E64" i="15"/>
  <c r="L64" i="15" s="1"/>
  <c r="J63" i="15"/>
  <c r="E63" i="15"/>
  <c r="L63" i="15" s="1"/>
  <c r="J62" i="15"/>
  <c r="K62" i="15" s="1"/>
  <c r="E62" i="15"/>
  <c r="L62" i="15" s="1"/>
  <c r="J61" i="15"/>
  <c r="E61" i="15"/>
  <c r="K61" i="15" s="1"/>
  <c r="J60" i="15"/>
  <c r="K60" i="15" s="1"/>
  <c r="E60" i="15"/>
  <c r="L60" i="15" s="1"/>
  <c r="J59" i="15"/>
  <c r="E59" i="15"/>
  <c r="L59" i="15" s="1"/>
  <c r="J58" i="15"/>
  <c r="K58" i="15" s="1"/>
  <c r="E58" i="15"/>
  <c r="L58" i="15" s="1"/>
  <c r="J57" i="15"/>
  <c r="E57" i="15"/>
  <c r="L57" i="15" s="1"/>
  <c r="J56" i="15"/>
  <c r="K56" i="15" s="1"/>
  <c r="E56" i="15"/>
  <c r="L56" i="15" s="1"/>
  <c r="J55" i="15"/>
  <c r="E55" i="15"/>
  <c r="L55" i="15" s="1"/>
  <c r="J54" i="15"/>
  <c r="K54" i="15" s="1"/>
  <c r="E54" i="15"/>
  <c r="L54" i="15" s="1"/>
  <c r="J53" i="15"/>
  <c r="E53" i="15"/>
  <c r="L53" i="15" s="1"/>
  <c r="J52" i="15"/>
  <c r="K52" i="15" s="1"/>
  <c r="E52" i="15"/>
  <c r="L52" i="15" s="1"/>
  <c r="J51" i="15"/>
  <c r="E51" i="15"/>
  <c r="L51" i="15" s="1"/>
  <c r="J50" i="15"/>
  <c r="K50" i="15" s="1"/>
  <c r="E50" i="15"/>
  <c r="L50" i="15" s="1"/>
  <c r="L49" i="15"/>
  <c r="J49" i="15"/>
  <c r="K49" i="15" s="1"/>
  <c r="G49" i="15"/>
  <c r="E49" i="15"/>
  <c r="L48" i="15"/>
  <c r="K48" i="15"/>
  <c r="J48" i="15"/>
  <c r="E48" i="15"/>
  <c r="G48" i="15" s="1"/>
  <c r="K47" i="15"/>
  <c r="J47" i="15"/>
  <c r="E47" i="15"/>
  <c r="G47" i="15" s="1"/>
  <c r="J46" i="15"/>
  <c r="E46" i="15"/>
  <c r="L46" i="15" s="1"/>
  <c r="J45" i="15"/>
  <c r="K45" i="15" s="1"/>
  <c r="G45" i="15"/>
  <c r="E45" i="15"/>
  <c r="L45" i="15" s="1"/>
  <c r="J44" i="15"/>
  <c r="K44" i="15" s="1"/>
  <c r="E44" i="15"/>
  <c r="G44" i="15" s="1"/>
  <c r="L43" i="15"/>
  <c r="J43" i="15"/>
  <c r="E43" i="15"/>
  <c r="K43" i="15" s="1"/>
  <c r="L42" i="15"/>
  <c r="I42" i="15"/>
  <c r="K42" i="15" s="1"/>
  <c r="E42" i="15"/>
  <c r="L41" i="15"/>
  <c r="L71" i="15" s="1"/>
  <c r="J41" i="15"/>
  <c r="H41" i="15"/>
  <c r="H71" i="15" s="1"/>
  <c r="H9" i="15" s="1"/>
  <c r="F41" i="15"/>
  <c r="E41" i="15"/>
  <c r="D41" i="15"/>
  <c r="D71" i="15" s="1"/>
  <c r="C41" i="15"/>
  <c r="C71" i="15" s="1"/>
  <c r="I31" i="15"/>
  <c r="K31" i="15" s="1"/>
  <c r="G30" i="15"/>
  <c r="I30" i="15" s="1"/>
  <c r="K30" i="15" s="1"/>
  <c r="G29" i="15"/>
  <c r="I29" i="15" s="1"/>
  <c r="K29" i="15" s="1"/>
  <c r="G28" i="15"/>
  <c r="I28" i="15" s="1"/>
  <c r="K28" i="15" s="1"/>
  <c r="G27" i="15"/>
  <c r="I27" i="15" s="1"/>
  <c r="K27" i="15" s="1"/>
  <c r="G26" i="15"/>
  <c r="I26" i="15" s="1"/>
  <c r="K26" i="15" s="1"/>
  <c r="G25" i="15"/>
  <c r="I25" i="15" s="1"/>
  <c r="K25" i="15" s="1"/>
  <c r="G24" i="15"/>
  <c r="I24" i="15" s="1"/>
  <c r="K24" i="15" s="1"/>
  <c r="G23" i="15"/>
  <c r="I23" i="15" s="1"/>
  <c r="K23" i="15" s="1"/>
  <c r="G22" i="15"/>
  <c r="M19" i="15"/>
  <c r="L19" i="15"/>
  <c r="K19" i="15"/>
  <c r="I19" i="15"/>
  <c r="H19" i="15"/>
  <c r="G19" i="15"/>
  <c r="F19" i="15"/>
  <c r="D19" i="15"/>
  <c r="C19" i="15"/>
  <c r="M18" i="15"/>
  <c r="J18" i="15"/>
  <c r="E18" i="15"/>
  <c r="M17" i="15"/>
  <c r="J17" i="15"/>
  <c r="J19" i="15" s="1"/>
  <c r="E17" i="15"/>
  <c r="E19" i="15" s="1"/>
  <c r="M16" i="15"/>
  <c r="J16" i="15"/>
  <c r="E16" i="15"/>
  <c r="H12" i="15"/>
  <c r="H11" i="15"/>
  <c r="F8" i="15"/>
  <c r="D7" i="15"/>
  <c r="H10" i="15" s="1"/>
  <c r="K23" i="8"/>
  <c r="K24" i="8"/>
  <c r="K25" i="8"/>
  <c r="K26" i="8"/>
  <c r="K27" i="8"/>
  <c r="K28" i="8"/>
  <c r="K29" i="8"/>
  <c r="K30" i="8"/>
  <c r="I23" i="8"/>
  <c r="I24" i="8"/>
  <c r="I25" i="8"/>
  <c r="I26" i="8"/>
  <c r="I27" i="8"/>
  <c r="I28" i="8"/>
  <c r="I29" i="8"/>
  <c r="I30" i="8"/>
  <c r="I31" i="8"/>
  <c r="K31" i="8" s="1"/>
  <c r="I22" i="8"/>
  <c r="I41" i="8" s="1"/>
  <c r="G23" i="8"/>
  <c r="G24" i="8"/>
  <c r="G25" i="8"/>
  <c r="G26" i="8"/>
  <c r="G27" i="8"/>
  <c r="G28" i="8"/>
  <c r="G41" i="8" s="1"/>
  <c r="G29" i="8"/>
  <c r="G30" i="8"/>
  <c r="G22" i="8"/>
  <c r="D41" i="8"/>
  <c r="E41" i="8"/>
  <c r="F41" i="8"/>
  <c r="H41" i="8"/>
  <c r="J41" i="8"/>
  <c r="L41" i="8"/>
  <c r="C41" i="8"/>
  <c r="G41" i="16" l="1"/>
  <c r="G71" i="16" s="1"/>
  <c r="H74" i="16" s="1"/>
  <c r="K22" i="8"/>
  <c r="K41" i="8" s="1"/>
  <c r="G43" i="16"/>
  <c r="L44" i="16"/>
  <c r="K51" i="16"/>
  <c r="K53" i="16"/>
  <c r="K55" i="16"/>
  <c r="K57" i="16"/>
  <c r="K59" i="16"/>
  <c r="K61" i="16"/>
  <c r="K63" i="16"/>
  <c r="K65" i="16"/>
  <c r="K67" i="16"/>
  <c r="K46" i="16"/>
  <c r="L47" i="16"/>
  <c r="L46" i="16"/>
  <c r="I22" i="16"/>
  <c r="G41" i="15"/>
  <c r="G71" i="15" s="1"/>
  <c r="H74" i="15" s="1"/>
  <c r="G46" i="15"/>
  <c r="K51" i="15"/>
  <c r="K53" i="15"/>
  <c r="K55" i="15"/>
  <c r="K57" i="15"/>
  <c r="K59" i="15"/>
  <c r="K63" i="15"/>
  <c r="K65" i="15"/>
  <c r="K67" i="15"/>
  <c r="K46" i="15"/>
  <c r="L61" i="15"/>
  <c r="L47" i="15"/>
  <c r="G43" i="15"/>
  <c r="L44" i="15"/>
  <c r="I22" i="15"/>
  <c r="H385" i="1"/>
  <c r="I41" i="16" l="1"/>
  <c r="I71" i="16" s="1"/>
  <c r="I74" i="16" s="1"/>
  <c r="K22" i="16"/>
  <c r="K41" i="16" s="1"/>
  <c r="K71" i="16" s="1"/>
  <c r="I41" i="15"/>
  <c r="I71" i="15" s="1"/>
  <c r="I74" i="15" s="1"/>
  <c r="K22" i="15"/>
  <c r="K41" i="15" s="1"/>
  <c r="K71" i="15" s="1"/>
  <c r="M390" i="1"/>
  <c r="N357" i="1"/>
  <c r="N358" i="1"/>
  <c r="N359" i="1"/>
  <c r="N360" i="1"/>
  <c r="N365" i="1"/>
  <c r="N366" i="1"/>
  <c r="N367" i="1"/>
  <c r="N370" i="1"/>
  <c r="N371" i="1"/>
  <c r="N372" i="1"/>
  <c r="N373" i="1"/>
  <c r="N374" i="1"/>
  <c r="N375" i="1"/>
  <c r="N376" i="1"/>
  <c r="N377" i="1"/>
  <c r="N378" i="1"/>
  <c r="N379" i="1"/>
  <c r="N381" i="1"/>
  <c r="N382" i="1"/>
  <c r="N384" i="1"/>
  <c r="N385" i="1"/>
  <c r="K389" i="1"/>
  <c r="N389" i="1" s="1"/>
  <c r="K387" i="1"/>
  <c r="N387" i="1" s="1"/>
  <c r="K388" i="1"/>
  <c r="N388" i="1" s="1"/>
  <c r="K386" i="1"/>
  <c r="N386" i="1" s="1"/>
  <c r="K383" i="1"/>
  <c r="N383" i="1" s="1"/>
  <c r="K369" i="1"/>
  <c r="N369" i="1" s="1"/>
  <c r="K368" i="1"/>
  <c r="N368" i="1" s="1"/>
  <c r="K363" i="1"/>
  <c r="N363" i="1" s="1"/>
  <c r="K362" i="1"/>
  <c r="N362" i="1" s="1"/>
  <c r="K361" i="1"/>
  <c r="N361" i="1" s="1"/>
  <c r="K355" i="1"/>
  <c r="N355" i="1" s="1"/>
  <c r="J386" i="1" l="1"/>
  <c r="L19" i="8" l="1"/>
  <c r="K19" i="8"/>
  <c r="D19" i="8"/>
  <c r="F19" i="8"/>
  <c r="G19" i="8"/>
  <c r="H19" i="8"/>
  <c r="I19" i="8"/>
  <c r="C19" i="8"/>
  <c r="AO237" i="1" l="1"/>
  <c r="N356" i="1" l="1"/>
  <c r="AO219" i="1"/>
  <c r="AJ219" i="1"/>
  <c r="AH219" i="1"/>
  <c r="AF219" i="1"/>
  <c r="AC219" i="1"/>
  <c r="Z219" i="1"/>
  <c r="X219" i="1"/>
  <c r="V219" i="1"/>
  <c r="T219" i="1"/>
  <c r="R219" i="1"/>
  <c r="Q219" i="1"/>
  <c r="P219" i="1"/>
  <c r="O219" i="1"/>
  <c r="N219" i="1"/>
  <c r="M219" i="1"/>
  <c r="AP219" i="1" s="1"/>
  <c r="I219" i="1"/>
  <c r="AM219" i="1" l="1"/>
  <c r="AN219" i="1" s="1"/>
  <c r="AQ219" i="1"/>
  <c r="AJ45" i="1" l="1"/>
  <c r="T216" i="1"/>
  <c r="T171" i="1"/>
  <c r="T180" i="1"/>
  <c r="T18" i="1"/>
  <c r="T21" i="1"/>
  <c r="T15" i="1"/>
  <c r="T24" i="1"/>
  <c r="T48" i="1"/>
  <c r="T51" i="1"/>
  <c r="T54" i="1"/>
  <c r="T60" i="1"/>
  <c r="T57" i="1"/>
  <c r="T66" i="1"/>
  <c r="T87" i="1"/>
  <c r="T90" i="1"/>
  <c r="T93" i="1"/>
  <c r="T96" i="1"/>
  <c r="T99" i="1"/>
  <c r="T102" i="1"/>
  <c r="T105" i="1"/>
  <c r="T84" i="1"/>
  <c r="T108" i="1"/>
  <c r="T123" i="1"/>
  <c r="T132" i="1"/>
  <c r="T135" i="1"/>
  <c r="T138" i="1"/>
  <c r="T141" i="1"/>
  <c r="T159" i="1"/>
  <c r="T162" i="1"/>
  <c r="T117" i="1"/>
  <c r="T120" i="1"/>
  <c r="T126" i="1"/>
  <c r="T144" i="1"/>
  <c r="T153" i="1"/>
  <c r="T150" i="1"/>
  <c r="T147" i="1"/>
  <c r="T129" i="1"/>
  <c r="T165" i="1"/>
  <c r="T156" i="1"/>
  <c r="T168" i="1"/>
  <c r="T207" i="1"/>
  <c r="T228" i="1"/>
  <c r="T231" i="1"/>
  <c r="T225" i="1"/>
  <c r="T222" i="1"/>
  <c r="T321" i="1"/>
  <c r="T324" i="1"/>
  <c r="T327" i="1"/>
  <c r="T333" i="1"/>
  <c r="T312" i="1"/>
  <c r="T330" i="1"/>
  <c r="T309" i="1"/>
  <c r="T315" i="1"/>
  <c r="T318" i="1"/>
  <c r="T186" i="1"/>
  <c r="T189" i="1"/>
  <c r="T192" i="1"/>
  <c r="T201" i="1"/>
  <c r="T234" i="1"/>
  <c r="T237" i="1"/>
  <c r="T246" i="1"/>
  <c r="T249" i="1"/>
  <c r="T252" i="1"/>
  <c r="T255" i="1"/>
  <c r="T258" i="1"/>
  <c r="T261" i="1"/>
  <c r="T264" i="1"/>
  <c r="T267" i="1"/>
  <c r="T270" i="1"/>
  <c r="T273" i="1"/>
  <c r="T276" i="1"/>
  <c r="T210" i="1"/>
  <c r="T198" i="1"/>
  <c r="T279" i="1"/>
  <c r="T195" i="1"/>
  <c r="T204" i="1"/>
  <c r="T12" i="1"/>
  <c r="T27" i="1"/>
  <c r="T63" i="1"/>
  <c r="T69" i="1"/>
  <c r="T72" i="1"/>
  <c r="T81" i="1"/>
  <c r="T174" i="1"/>
  <c r="T177" i="1"/>
  <c r="T183" i="1"/>
  <c r="T291" i="1"/>
  <c r="T297" i="1"/>
  <c r="T300" i="1"/>
  <c r="T336" i="1"/>
  <c r="T339" i="1"/>
  <c r="T30" i="1"/>
  <c r="T285" i="1"/>
  <c r="T342" i="1"/>
  <c r="T33" i="1"/>
  <c r="T36" i="1"/>
  <c r="T75" i="1"/>
  <c r="T78" i="1"/>
  <c r="T282" i="1"/>
  <c r="T303" i="1"/>
  <c r="T306" i="1"/>
  <c r="T288" i="1"/>
  <c r="T39" i="1"/>
  <c r="T42" i="1"/>
  <c r="T111" i="1"/>
  <c r="T114" i="1"/>
  <c r="T294" i="1"/>
  <c r="T45" i="1"/>
  <c r="AC216" i="1"/>
  <c r="AC180" i="1"/>
  <c r="AC210" i="1"/>
  <c r="AC279" i="1"/>
  <c r="I237" i="13"/>
  <c r="I236" i="13"/>
  <c r="G9" i="13"/>
  <c r="G12" i="13"/>
  <c r="G18" i="13"/>
  <c r="G15" i="13"/>
  <c r="G24" i="13"/>
  <c r="G27" i="13"/>
  <c r="G30" i="13"/>
  <c r="G33" i="13"/>
  <c r="G36" i="13"/>
  <c r="G42" i="13"/>
  <c r="G45" i="13"/>
  <c r="G48" i="13"/>
  <c r="G51" i="13"/>
  <c r="G54" i="13"/>
  <c r="G57" i="13"/>
  <c r="G60" i="13"/>
  <c r="G69" i="13"/>
  <c r="G72" i="13"/>
  <c r="G75" i="13"/>
  <c r="G78" i="13"/>
  <c r="G81" i="13"/>
  <c r="G84" i="13"/>
  <c r="G87" i="13"/>
  <c r="G90" i="13"/>
  <c r="G93" i="13"/>
  <c r="G96" i="13"/>
  <c r="G99" i="13"/>
  <c r="G102" i="13"/>
  <c r="G105" i="13"/>
  <c r="G108" i="13"/>
  <c r="G111" i="13"/>
  <c r="G126" i="13"/>
  <c r="G129" i="13"/>
  <c r="G132" i="13"/>
  <c r="G135" i="13"/>
  <c r="G138" i="13"/>
  <c r="G141" i="13"/>
  <c r="G144" i="13"/>
  <c r="G147" i="13"/>
  <c r="G150" i="13"/>
  <c r="G153" i="13"/>
  <c r="G156" i="13"/>
  <c r="G159" i="13"/>
  <c r="G162" i="13"/>
  <c r="G171" i="13"/>
  <c r="G174" i="13"/>
  <c r="G177" i="13"/>
  <c r="G183" i="13"/>
  <c r="G186" i="13"/>
  <c r="G189" i="13"/>
  <c r="G195" i="13"/>
  <c r="G198" i="13"/>
  <c r="G39" i="13"/>
  <c r="G63" i="13"/>
  <c r="G66" i="13"/>
  <c r="G192" i="13"/>
  <c r="G117" i="13"/>
  <c r="G21" i="13"/>
  <c r="G114" i="13"/>
  <c r="G120" i="13"/>
  <c r="G180" i="13"/>
  <c r="G165" i="13"/>
  <c r="G123" i="13"/>
  <c r="G168" i="13"/>
  <c r="P9" i="13"/>
  <c r="P12" i="13"/>
  <c r="P18" i="13"/>
  <c r="P15" i="13"/>
  <c r="P24" i="13"/>
  <c r="P27" i="13"/>
  <c r="P30" i="13"/>
  <c r="P33" i="13"/>
  <c r="P36" i="13"/>
  <c r="P42" i="13"/>
  <c r="P45" i="13"/>
  <c r="P48" i="13"/>
  <c r="P51" i="13"/>
  <c r="P54" i="13"/>
  <c r="P57" i="13"/>
  <c r="P60" i="13"/>
  <c r="P69" i="13"/>
  <c r="P72" i="13"/>
  <c r="P75" i="13"/>
  <c r="P78" i="13"/>
  <c r="P81" i="13"/>
  <c r="P84" i="13"/>
  <c r="P87" i="13"/>
  <c r="P93" i="13"/>
  <c r="P96" i="13"/>
  <c r="P99" i="13"/>
  <c r="P102" i="13"/>
  <c r="P105" i="13"/>
  <c r="P108" i="13"/>
  <c r="P111" i="13"/>
  <c r="P126" i="13"/>
  <c r="P129" i="13"/>
  <c r="P132" i="13"/>
  <c r="P135" i="13"/>
  <c r="P138" i="13"/>
  <c r="P141" i="13"/>
  <c r="P144" i="13"/>
  <c r="P147" i="13"/>
  <c r="P150" i="13"/>
  <c r="P153" i="13"/>
  <c r="P156" i="13"/>
  <c r="P159" i="13"/>
  <c r="P162" i="13"/>
  <c r="P171" i="13"/>
  <c r="P174" i="13"/>
  <c r="P177" i="13"/>
  <c r="P183" i="13"/>
  <c r="P186" i="13"/>
  <c r="P189" i="13"/>
  <c r="P195" i="13"/>
  <c r="P198" i="13"/>
  <c r="P39" i="13"/>
  <c r="P63" i="13"/>
  <c r="P66" i="13"/>
  <c r="P192" i="13"/>
  <c r="P117" i="13"/>
  <c r="P21" i="13"/>
  <c r="P114" i="13"/>
  <c r="P120" i="13"/>
  <c r="P180" i="13"/>
  <c r="P165" i="13"/>
  <c r="P123" i="13"/>
  <c r="P168" i="13"/>
  <c r="L9" i="13"/>
  <c r="L12" i="13"/>
  <c r="L18" i="13"/>
  <c r="L15" i="13"/>
  <c r="L24" i="13"/>
  <c r="L27" i="13"/>
  <c r="L30" i="13"/>
  <c r="L33" i="13"/>
  <c r="L36" i="13"/>
  <c r="L42" i="13"/>
  <c r="L45" i="13"/>
  <c r="L48" i="13"/>
  <c r="L51" i="13"/>
  <c r="L54" i="13"/>
  <c r="L57" i="13"/>
  <c r="L60" i="13"/>
  <c r="L69" i="13"/>
  <c r="L72" i="13"/>
  <c r="L75" i="13"/>
  <c r="L78" i="13"/>
  <c r="L81" i="13"/>
  <c r="L84" i="13"/>
  <c r="L87" i="13"/>
  <c r="L93" i="13"/>
  <c r="L96" i="13"/>
  <c r="L99" i="13"/>
  <c r="L102" i="13"/>
  <c r="L105" i="13"/>
  <c r="L108" i="13"/>
  <c r="L111" i="13"/>
  <c r="L126" i="13"/>
  <c r="L129" i="13"/>
  <c r="L132" i="13"/>
  <c r="L135" i="13"/>
  <c r="L138" i="13"/>
  <c r="L141" i="13"/>
  <c r="L144" i="13"/>
  <c r="L147" i="13"/>
  <c r="L150" i="13"/>
  <c r="L153" i="13"/>
  <c r="L156" i="13"/>
  <c r="L159" i="13"/>
  <c r="L162" i="13"/>
  <c r="L171" i="13"/>
  <c r="L174" i="13"/>
  <c r="L177" i="13"/>
  <c r="L183" i="13"/>
  <c r="L186" i="13"/>
  <c r="L189" i="13"/>
  <c r="L195" i="13"/>
  <c r="L198" i="13"/>
  <c r="L39" i="13"/>
  <c r="L63" i="13"/>
  <c r="L66" i="13"/>
  <c r="AB66" i="13" s="1"/>
  <c r="AC66" i="13" s="1"/>
  <c r="L192" i="13"/>
  <c r="L117" i="13"/>
  <c r="L21" i="13"/>
  <c r="L114" i="13"/>
  <c r="L120" i="13"/>
  <c r="L180" i="13"/>
  <c r="L165" i="13"/>
  <c r="L123" i="13"/>
  <c r="L168" i="13"/>
  <c r="J9" i="13"/>
  <c r="J12" i="13"/>
  <c r="J18" i="13"/>
  <c r="J15" i="13"/>
  <c r="J24" i="13"/>
  <c r="J27" i="13"/>
  <c r="J30" i="13"/>
  <c r="J33" i="13"/>
  <c r="J36" i="13"/>
  <c r="J42" i="13"/>
  <c r="J45" i="13"/>
  <c r="J48" i="13"/>
  <c r="J51" i="13"/>
  <c r="J54" i="13"/>
  <c r="J57" i="13"/>
  <c r="J60" i="13"/>
  <c r="J69" i="13"/>
  <c r="J72" i="13"/>
  <c r="J75" i="13"/>
  <c r="J78" i="13"/>
  <c r="J81" i="13"/>
  <c r="J84" i="13"/>
  <c r="J87" i="13"/>
  <c r="J93" i="13"/>
  <c r="J96" i="13"/>
  <c r="J99" i="13"/>
  <c r="J102" i="13"/>
  <c r="J105" i="13"/>
  <c r="J108" i="13"/>
  <c r="J111" i="13"/>
  <c r="J126" i="13"/>
  <c r="J129" i="13"/>
  <c r="J132" i="13"/>
  <c r="J135" i="13"/>
  <c r="J138" i="13"/>
  <c r="J141" i="13"/>
  <c r="J144" i="13"/>
  <c r="J147" i="13"/>
  <c r="J150" i="13"/>
  <c r="J153" i="13"/>
  <c r="J156" i="13"/>
  <c r="J159" i="13"/>
  <c r="J162" i="13"/>
  <c r="J171" i="13"/>
  <c r="J174" i="13"/>
  <c r="J177" i="13"/>
  <c r="J183" i="13"/>
  <c r="J186" i="13"/>
  <c r="J189" i="13"/>
  <c r="J195" i="13"/>
  <c r="J198" i="13"/>
  <c r="J39" i="13"/>
  <c r="J63" i="13"/>
  <c r="J66" i="13"/>
  <c r="J192" i="13"/>
  <c r="J117" i="13"/>
  <c r="J21" i="13"/>
  <c r="J114" i="13"/>
  <c r="J120" i="13"/>
  <c r="J180" i="13"/>
  <c r="J165" i="13"/>
  <c r="J123" i="13"/>
  <c r="J168" i="13"/>
  <c r="R126" i="13"/>
  <c r="E214" i="13" s="1"/>
  <c r="I214" i="13" s="1"/>
  <c r="R123" i="13"/>
  <c r="R168" i="13"/>
  <c r="R192" i="13"/>
  <c r="E219" i="13" s="1"/>
  <c r="I219" i="13" s="1"/>
  <c r="I235" i="13"/>
  <c r="I234" i="13"/>
  <c r="I233" i="13"/>
  <c r="I232" i="13"/>
  <c r="I231" i="13"/>
  <c r="F209" i="13"/>
  <c r="F210" i="13"/>
  <c r="W204" i="13"/>
  <c r="F211" i="13" s="1"/>
  <c r="W199" i="13"/>
  <c r="W205" i="13" s="1"/>
  <c r="F212" i="13" s="1"/>
  <c r="W200" i="13"/>
  <c r="W206" i="13" s="1"/>
  <c r="F213" i="13" s="1"/>
  <c r="I217" i="13"/>
  <c r="F218" i="13"/>
  <c r="F229" i="13"/>
  <c r="I229" i="13" s="1"/>
  <c r="F228" i="13"/>
  <c r="I228" i="13" s="1"/>
  <c r="F227" i="13"/>
  <c r="I227" i="13" s="1"/>
  <c r="Y99" i="13"/>
  <c r="E226" i="13" s="1"/>
  <c r="I226" i="13" s="1"/>
  <c r="F226" i="13"/>
  <c r="F225" i="13"/>
  <c r="I225" i="13" s="1"/>
  <c r="F224" i="13"/>
  <c r="I224" i="13"/>
  <c r="F223" i="13"/>
  <c r="I223" i="13" s="1"/>
  <c r="F222" i="13"/>
  <c r="I222" i="13" s="1"/>
  <c r="F221" i="13"/>
  <c r="I221" i="13" s="1"/>
  <c r="F220" i="13"/>
  <c r="I220" i="13"/>
  <c r="F219" i="13"/>
  <c r="N9" i="13"/>
  <c r="R9" i="13"/>
  <c r="U9" i="13"/>
  <c r="W9" i="13"/>
  <c r="Y9" i="13"/>
  <c r="N12" i="13"/>
  <c r="R12" i="13"/>
  <c r="U12" i="13"/>
  <c r="W12" i="13"/>
  <c r="Y12" i="13"/>
  <c r="N18" i="13"/>
  <c r="R18" i="13"/>
  <c r="U18" i="13"/>
  <c r="W18" i="13"/>
  <c r="Y18" i="13"/>
  <c r="N15" i="13"/>
  <c r="R15" i="13"/>
  <c r="U15" i="13"/>
  <c r="W15" i="13"/>
  <c r="Y15" i="13"/>
  <c r="N24" i="13"/>
  <c r="R24" i="13"/>
  <c r="U24" i="13"/>
  <c r="W24" i="13"/>
  <c r="Y24" i="13"/>
  <c r="AB24" i="13" s="1"/>
  <c r="N27" i="13"/>
  <c r="R27" i="13"/>
  <c r="U27" i="13"/>
  <c r="W27" i="13"/>
  <c r="Y27" i="13"/>
  <c r="N30" i="13"/>
  <c r="R30" i="13"/>
  <c r="U30" i="13"/>
  <c r="W30" i="13"/>
  <c r="Y30" i="13"/>
  <c r="N33" i="13"/>
  <c r="R33" i="13"/>
  <c r="U33" i="13"/>
  <c r="W33" i="13"/>
  <c r="Y33" i="13"/>
  <c r="N36" i="13"/>
  <c r="R36" i="13"/>
  <c r="U36" i="13"/>
  <c r="W36" i="13"/>
  <c r="Y36" i="13"/>
  <c r="N42" i="13"/>
  <c r="R42" i="13"/>
  <c r="U42" i="13"/>
  <c r="W42" i="13"/>
  <c r="Y42" i="13"/>
  <c r="N45" i="13"/>
  <c r="R45" i="13"/>
  <c r="U45" i="13"/>
  <c r="W45" i="13"/>
  <c r="Y45" i="13"/>
  <c r="N48" i="13"/>
  <c r="R48" i="13"/>
  <c r="U48" i="13"/>
  <c r="W48" i="13"/>
  <c r="Y48" i="13"/>
  <c r="N51" i="13"/>
  <c r="R51" i="13"/>
  <c r="U51" i="13"/>
  <c r="W51" i="13"/>
  <c r="Y51" i="13"/>
  <c r="AB51" i="13" s="1"/>
  <c r="N54" i="13"/>
  <c r="R54" i="13"/>
  <c r="U54" i="13"/>
  <c r="W54" i="13"/>
  <c r="Y54" i="13"/>
  <c r="N57" i="13"/>
  <c r="R57" i="13"/>
  <c r="U57" i="13"/>
  <c r="W57" i="13"/>
  <c r="Y57" i="13"/>
  <c r="N60" i="13"/>
  <c r="R60" i="13"/>
  <c r="U60" i="13"/>
  <c r="W60" i="13"/>
  <c r="Y60" i="13"/>
  <c r="N69" i="13"/>
  <c r="R69" i="13"/>
  <c r="U69" i="13"/>
  <c r="W69" i="13"/>
  <c r="Y69" i="13"/>
  <c r="N72" i="13"/>
  <c r="R72" i="13"/>
  <c r="U72" i="13"/>
  <c r="W72" i="13"/>
  <c r="Y72" i="13"/>
  <c r="N75" i="13"/>
  <c r="R75" i="13"/>
  <c r="U75" i="13"/>
  <c r="W75" i="13"/>
  <c r="Y75" i="13"/>
  <c r="N78" i="13"/>
  <c r="R78" i="13"/>
  <c r="U78" i="13"/>
  <c r="W78" i="13"/>
  <c r="Y78" i="13"/>
  <c r="N81" i="13"/>
  <c r="R81" i="13"/>
  <c r="U81" i="13"/>
  <c r="W81" i="13"/>
  <c r="Y81" i="13"/>
  <c r="N84" i="13"/>
  <c r="R84" i="13"/>
  <c r="U84" i="13"/>
  <c r="W84" i="13"/>
  <c r="Y84" i="13"/>
  <c r="N87" i="13"/>
  <c r="R87" i="13"/>
  <c r="U87" i="13"/>
  <c r="W87" i="13"/>
  <c r="Y87" i="13"/>
  <c r="U90" i="13"/>
  <c r="W90" i="13"/>
  <c r="Y90" i="13"/>
  <c r="N93" i="13"/>
  <c r="R93" i="13"/>
  <c r="U93" i="13"/>
  <c r="W93" i="13"/>
  <c r="Y93" i="13"/>
  <c r="N96" i="13"/>
  <c r="R96" i="13"/>
  <c r="U96" i="13"/>
  <c r="W96" i="13"/>
  <c r="Y96" i="13"/>
  <c r="N99" i="13"/>
  <c r="R99" i="13"/>
  <c r="U99" i="13"/>
  <c r="W99" i="13"/>
  <c r="N102" i="13"/>
  <c r="R102" i="13"/>
  <c r="U102" i="13"/>
  <c r="W102" i="13"/>
  <c r="Y102" i="13"/>
  <c r="N105" i="13"/>
  <c r="R105" i="13"/>
  <c r="U105" i="13"/>
  <c r="W105" i="13"/>
  <c r="Y105" i="13"/>
  <c r="N108" i="13"/>
  <c r="R108" i="13"/>
  <c r="U108" i="13"/>
  <c r="W108" i="13"/>
  <c r="Y108" i="13"/>
  <c r="N111" i="13"/>
  <c r="R111" i="13"/>
  <c r="U111" i="13"/>
  <c r="W111" i="13"/>
  <c r="Y111" i="13"/>
  <c r="N126" i="13"/>
  <c r="U126" i="13"/>
  <c r="W126" i="13"/>
  <c r="Y126" i="13"/>
  <c r="N129" i="13"/>
  <c r="R129" i="13"/>
  <c r="U129" i="13"/>
  <c r="W129" i="13"/>
  <c r="Y129" i="13"/>
  <c r="N132" i="13"/>
  <c r="R132" i="13"/>
  <c r="U132" i="13"/>
  <c r="W132" i="13"/>
  <c r="Y132" i="13"/>
  <c r="N135" i="13"/>
  <c r="R135" i="13"/>
  <c r="U135" i="13"/>
  <c r="W135" i="13"/>
  <c r="Y135" i="13"/>
  <c r="N138" i="13"/>
  <c r="R138" i="13"/>
  <c r="U138" i="13"/>
  <c r="W138" i="13"/>
  <c r="Y138" i="13"/>
  <c r="N141" i="13"/>
  <c r="R141" i="13"/>
  <c r="U141" i="13"/>
  <c r="W141" i="13"/>
  <c r="Y141" i="13"/>
  <c r="N144" i="13"/>
  <c r="R144" i="13"/>
  <c r="U144" i="13"/>
  <c r="W144" i="13"/>
  <c r="Y144" i="13"/>
  <c r="N147" i="13"/>
  <c r="R147" i="13"/>
  <c r="U147" i="13"/>
  <c r="W147" i="13"/>
  <c r="Y147" i="13"/>
  <c r="N150" i="13"/>
  <c r="R150" i="13"/>
  <c r="U150" i="13"/>
  <c r="W150" i="13"/>
  <c r="Y150" i="13"/>
  <c r="N153" i="13"/>
  <c r="R153" i="13"/>
  <c r="U153" i="13"/>
  <c r="W153" i="13"/>
  <c r="Y153" i="13"/>
  <c r="N156" i="13"/>
  <c r="R156" i="13"/>
  <c r="U156" i="13"/>
  <c r="W156" i="13"/>
  <c r="Y156" i="13"/>
  <c r="N159" i="13"/>
  <c r="R159" i="13"/>
  <c r="U159" i="13"/>
  <c r="W159" i="13"/>
  <c r="Y159" i="13"/>
  <c r="N162" i="13"/>
  <c r="R162" i="13"/>
  <c r="U162" i="13"/>
  <c r="W162" i="13"/>
  <c r="Y162" i="13"/>
  <c r="N171" i="13"/>
  <c r="R171" i="13"/>
  <c r="U171" i="13"/>
  <c r="W171" i="13"/>
  <c r="Y171" i="13"/>
  <c r="N174" i="13"/>
  <c r="R174" i="13"/>
  <c r="U174" i="13"/>
  <c r="W174" i="13"/>
  <c r="Y174" i="13"/>
  <c r="N177" i="13"/>
  <c r="R177" i="13"/>
  <c r="U177" i="13"/>
  <c r="W177" i="13"/>
  <c r="Y177" i="13"/>
  <c r="N183" i="13"/>
  <c r="R183" i="13"/>
  <c r="U183" i="13"/>
  <c r="W183" i="13"/>
  <c r="Y183" i="13"/>
  <c r="N186" i="13"/>
  <c r="R186" i="13"/>
  <c r="U186" i="13"/>
  <c r="W186" i="13"/>
  <c r="Y186" i="13"/>
  <c r="N189" i="13"/>
  <c r="R189" i="13"/>
  <c r="U189" i="13"/>
  <c r="W189" i="13"/>
  <c r="Y189" i="13"/>
  <c r="N195" i="13"/>
  <c r="R195" i="13"/>
  <c r="U195" i="13"/>
  <c r="W195" i="13"/>
  <c r="Y195" i="13"/>
  <c r="N198" i="13"/>
  <c r="R198" i="13"/>
  <c r="U198" i="13"/>
  <c r="W198" i="13"/>
  <c r="Y198" i="13"/>
  <c r="N39" i="13"/>
  <c r="R39" i="13"/>
  <c r="U39" i="13"/>
  <c r="W39" i="13"/>
  <c r="Y39" i="13"/>
  <c r="N63" i="13"/>
  <c r="R63" i="13"/>
  <c r="U63" i="13"/>
  <c r="W63" i="13"/>
  <c r="Y63" i="13"/>
  <c r="N66" i="13"/>
  <c r="R66" i="13"/>
  <c r="U66" i="13"/>
  <c r="W66" i="13"/>
  <c r="Y66" i="13"/>
  <c r="N192" i="13"/>
  <c r="U192" i="13"/>
  <c r="W192" i="13"/>
  <c r="Y192" i="13"/>
  <c r="N117" i="13"/>
  <c r="R117" i="13"/>
  <c r="U117" i="13"/>
  <c r="W117" i="13"/>
  <c r="Y117" i="13"/>
  <c r="N21" i="13"/>
  <c r="R21" i="13"/>
  <c r="U21" i="13"/>
  <c r="W21" i="13"/>
  <c r="Y21" i="13"/>
  <c r="N114" i="13"/>
  <c r="R114" i="13"/>
  <c r="U114" i="13"/>
  <c r="W114" i="13"/>
  <c r="Y114" i="13"/>
  <c r="N120" i="13"/>
  <c r="R120" i="13"/>
  <c r="U120" i="13"/>
  <c r="W120" i="13"/>
  <c r="Y120" i="13"/>
  <c r="N180" i="13"/>
  <c r="R180" i="13"/>
  <c r="U180" i="13"/>
  <c r="W180" i="13"/>
  <c r="Y180" i="13"/>
  <c r="N165" i="13"/>
  <c r="R165" i="13"/>
  <c r="U165" i="13"/>
  <c r="W165" i="13"/>
  <c r="Y165" i="13"/>
  <c r="J204" i="13"/>
  <c r="L204" i="13"/>
  <c r="N204" i="13"/>
  <c r="P204" i="13"/>
  <c r="R204" i="13"/>
  <c r="AB204" i="13" s="1"/>
  <c r="U204" i="13"/>
  <c r="W123" i="13"/>
  <c r="W168" i="13"/>
  <c r="O207" i="13"/>
  <c r="N123" i="13"/>
  <c r="N168" i="13"/>
  <c r="K207" i="13"/>
  <c r="I9" i="13"/>
  <c r="I12" i="13"/>
  <c r="I18" i="13"/>
  <c r="I15" i="13"/>
  <c r="I24" i="13"/>
  <c r="I27" i="13"/>
  <c r="I30" i="13"/>
  <c r="I33" i="13"/>
  <c r="I36" i="13"/>
  <c r="I42" i="13"/>
  <c r="I45" i="13"/>
  <c r="I48" i="13"/>
  <c r="I51" i="13"/>
  <c r="I54" i="13"/>
  <c r="I57" i="13"/>
  <c r="I60" i="13"/>
  <c r="I69" i="13"/>
  <c r="I72" i="13"/>
  <c r="I75" i="13"/>
  <c r="I78" i="13"/>
  <c r="I81" i="13"/>
  <c r="I84" i="13"/>
  <c r="I87" i="13"/>
  <c r="I93" i="13"/>
  <c r="I96" i="13"/>
  <c r="I99" i="13"/>
  <c r="I102" i="13"/>
  <c r="I105" i="13"/>
  <c r="I108" i="13"/>
  <c r="I111" i="13"/>
  <c r="I126" i="13"/>
  <c r="I129" i="13"/>
  <c r="I132" i="13"/>
  <c r="I135" i="13"/>
  <c r="I138" i="13"/>
  <c r="I141" i="13"/>
  <c r="I144" i="13"/>
  <c r="I147" i="13"/>
  <c r="I150" i="13"/>
  <c r="I153" i="13"/>
  <c r="I156" i="13"/>
  <c r="I159" i="13"/>
  <c r="I162" i="13"/>
  <c r="I171" i="13"/>
  <c r="I174" i="13"/>
  <c r="I177" i="13"/>
  <c r="I183" i="13"/>
  <c r="I186" i="13"/>
  <c r="I189" i="13"/>
  <c r="I195" i="13"/>
  <c r="I198" i="13"/>
  <c r="I39" i="13"/>
  <c r="I63" i="13"/>
  <c r="I66" i="13"/>
  <c r="I192" i="13"/>
  <c r="I117" i="13"/>
  <c r="I21" i="13"/>
  <c r="I114" i="13"/>
  <c r="I120" i="13"/>
  <c r="I180" i="13"/>
  <c r="I165" i="13"/>
  <c r="I123" i="13"/>
  <c r="I168" i="13"/>
  <c r="I204" i="13"/>
  <c r="J200" i="13"/>
  <c r="J206" i="13" s="1"/>
  <c r="L200" i="13"/>
  <c r="L206" i="13" s="1"/>
  <c r="N200" i="13"/>
  <c r="N206" i="13" s="1"/>
  <c r="P200" i="13"/>
  <c r="P206" i="13" s="1"/>
  <c r="R200" i="13"/>
  <c r="R206" i="13" s="1"/>
  <c r="U200" i="13"/>
  <c r="U206" i="13" s="1"/>
  <c r="I200" i="13"/>
  <c r="I206" i="13" s="1"/>
  <c r="J199" i="13"/>
  <c r="J205" i="13" s="1"/>
  <c r="L199" i="13"/>
  <c r="L205" i="13" s="1"/>
  <c r="N199" i="13"/>
  <c r="N205" i="13" s="1"/>
  <c r="P199" i="13"/>
  <c r="P205" i="13" s="1"/>
  <c r="R199" i="13"/>
  <c r="R205" i="13" s="1"/>
  <c r="U199" i="13"/>
  <c r="U205" i="13" s="1"/>
  <c r="I199" i="13"/>
  <c r="I205" i="13" s="1"/>
  <c r="AD9" i="13"/>
  <c r="X9" i="13"/>
  <c r="AE9" i="13" s="1"/>
  <c r="AD12" i="13"/>
  <c r="AF12" i="13" s="1"/>
  <c r="AE12" i="13"/>
  <c r="AD18" i="13"/>
  <c r="AF18" i="13" s="1"/>
  <c r="AE18" i="13"/>
  <c r="AD15" i="13"/>
  <c r="AE15" i="13"/>
  <c r="AF15" i="13"/>
  <c r="AD24" i="13"/>
  <c r="AE24" i="13"/>
  <c r="AD27" i="13"/>
  <c r="AE27" i="13"/>
  <c r="AD30" i="13"/>
  <c r="AF30" i="13" s="1"/>
  <c r="AE30" i="13"/>
  <c r="AD33" i="13"/>
  <c r="AF33" i="13" s="1"/>
  <c r="AE33" i="13"/>
  <c r="AD36" i="13"/>
  <c r="AE36" i="13"/>
  <c r="AF36" i="13"/>
  <c r="AD42" i="13"/>
  <c r="AE42" i="13"/>
  <c r="AD45" i="13"/>
  <c r="AE45" i="13"/>
  <c r="AD48" i="13"/>
  <c r="AE48" i="13"/>
  <c r="AD51" i="13"/>
  <c r="X51" i="13"/>
  <c r="AD54" i="13"/>
  <c r="AF54" i="13" s="1"/>
  <c r="AE54" i="13"/>
  <c r="AD57" i="13"/>
  <c r="X57" i="13"/>
  <c r="AE57" i="13" s="1"/>
  <c r="AD60" i="13"/>
  <c r="X60" i="13"/>
  <c r="AE60" i="13" s="1"/>
  <c r="AF60" i="13" s="1"/>
  <c r="AD69" i="13"/>
  <c r="AE69" i="13"/>
  <c r="AD72" i="13"/>
  <c r="AF72" i="13" s="1"/>
  <c r="X72" i="13"/>
  <c r="AE72" i="13"/>
  <c r="AD75" i="13"/>
  <c r="AE75" i="13"/>
  <c r="AD78" i="13"/>
  <c r="AE78" i="13"/>
  <c r="AD81" i="13"/>
  <c r="X81" i="13"/>
  <c r="AE81" i="13" s="1"/>
  <c r="AF81" i="13" s="1"/>
  <c r="AD84" i="13"/>
  <c r="X84" i="13"/>
  <c r="AE84" i="13" s="1"/>
  <c r="AD87" i="13"/>
  <c r="AE87" i="13"/>
  <c r="AD90" i="13"/>
  <c r="AE90" i="13"/>
  <c r="AD93" i="13"/>
  <c r="AE93" i="13"/>
  <c r="AD96" i="13"/>
  <c r="X96" i="13"/>
  <c r="AE96" i="13" s="1"/>
  <c r="AF96" i="13" s="1"/>
  <c r="AD99" i="13"/>
  <c r="AE99" i="13"/>
  <c r="AD102" i="13"/>
  <c r="X102" i="13"/>
  <c r="AE102" i="13"/>
  <c r="AD105" i="13"/>
  <c r="AF105" i="13" s="1"/>
  <c r="AE105" i="13"/>
  <c r="AD108" i="13"/>
  <c r="AF108" i="13" s="1"/>
  <c r="X108" i="13"/>
  <c r="AE108" i="13" s="1"/>
  <c r="AD111" i="13"/>
  <c r="X111" i="13"/>
  <c r="AE111" i="13" s="1"/>
  <c r="AD126" i="13"/>
  <c r="AE126" i="13"/>
  <c r="AF126" i="13" s="1"/>
  <c r="AD129" i="13"/>
  <c r="AE129" i="13"/>
  <c r="AD132" i="13"/>
  <c r="X132" i="13"/>
  <c r="AE132" i="13" s="1"/>
  <c r="AD135" i="13"/>
  <c r="X135" i="13"/>
  <c r="AE135" i="13" s="1"/>
  <c r="AF135" i="13" s="1"/>
  <c r="AD138" i="13"/>
  <c r="X138" i="13"/>
  <c r="AE138" i="13" s="1"/>
  <c r="AD141" i="13"/>
  <c r="X141" i="13"/>
  <c r="AE141" i="13" s="1"/>
  <c r="AD144" i="13"/>
  <c r="AE144" i="13"/>
  <c r="AD147" i="13"/>
  <c r="AE147" i="13"/>
  <c r="AF147" i="13"/>
  <c r="AD150" i="13"/>
  <c r="X150" i="13"/>
  <c r="AE150" i="13" s="1"/>
  <c r="AD153" i="13"/>
  <c r="AE153" i="13"/>
  <c r="AD156" i="13"/>
  <c r="AE156" i="13"/>
  <c r="AD159" i="13"/>
  <c r="X159" i="13"/>
  <c r="AE159" i="13" s="1"/>
  <c r="AD162" i="13"/>
  <c r="X162" i="13"/>
  <c r="AE162" i="13" s="1"/>
  <c r="AD171" i="13"/>
  <c r="X171" i="13"/>
  <c r="AE171" i="13" s="1"/>
  <c r="AD174" i="13"/>
  <c r="AE174" i="13"/>
  <c r="AF174" i="13"/>
  <c r="AD177" i="13"/>
  <c r="X177" i="13"/>
  <c r="AE177" i="13" s="1"/>
  <c r="AD183" i="13"/>
  <c r="X183" i="13"/>
  <c r="AE183" i="13" s="1"/>
  <c r="AF183" i="13" s="1"/>
  <c r="AD186" i="13"/>
  <c r="X186" i="13"/>
  <c r="AE186" i="13" s="1"/>
  <c r="AD189" i="13"/>
  <c r="AE189" i="13"/>
  <c r="AD195" i="13"/>
  <c r="AE195" i="13"/>
  <c r="AD198" i="13"/>
  <c r="X198" i="13"/>
  <c r="AE198" i="13" s="1"/>
  <c r="AD39" i="13"/>
  <c r="AE39" i="13"/>
  <c r="AD63" i="13"/>
  <c r="AE63" i="13"/>
  <c r="AD66" i="13"/>
  <c r="AE66" i="13"/>
  <c r="AD192" i="13"/>
  <c r="AE192" i="13"/>
  <c r="AD117" i="13"/>
  <c r="AE117" i="13"/>
  <c r="AD21" i="13"/>
  <c r="AE21" i="13"/>
  <c r="AF21" i="13" s="1"/>
  <c r="AD114" i="13"/>
  <c r="AE114" i="13"/>
  <c r="AD120" i="13"/>
  <c r="AE120" i="13"/>
  <c r="AF120" i="13" s="1"/>
  <c r="AD180" i="13"/>
  <c r="AE180" i="13"/>
  <c r="AD165" i="13"/>
  <c r="X165" i="13"/>
  <c r="AE165" i="13" s="1"/>
  <c r="Z201" i="13"/>
  <c r="Y123" i="13"/>
  <c r="Y168" i="13"/>
  <c r="X168" i="13"/>
  <c r="V201" i="13"/>
  <c r="T201" i="13"/>
  <c r="Q201" i="13"/>
  <c r="O201" i="13"/>
  <c r="M201" i="13"/>
  <c r="K201" i="13"/>
  <c r="H201" i="13"/>
  <c r="AF200" i="13"/>
  <c r="AE200" i="13"/>
  <c r="AC200" i="13"/>
  <c r="AB200" i="13"/>
  <c r="Y200" i="13"/>
  <c r="X200" i="13"/>
  <c r="V200" i="13"/>
  <c r="T200" i="13"/>
  <c r="Q200" i="13"/>
  <c r="O200" i="13"/>
  <c r="M200" i="13"/>
  <c r="K200" i="13"/>
  <c r="G200" i="13"/>
  <c r="AF199" i="13"/>
  <c r="AE199" i="13"/>
  <c r="AC199" i="13"/>
  <c r="AB199" i="13"/>
  <c r="Y199" i="13"/>
  <c r="X199" i="13"/>
  <c r="V199" i="13"/>
  <c r="T199" i="13"/>
  <c r="Q199" i="13"/>
  <c r="O199" i="13"/>
  <c r="M199" i="13"/>
  <c r="K199" i="13"/>
  <c r="G199" i="13"/>
  <c r="AD168" i="13"/>
  <c r="AE168" i="13"/>
  <c r="U168" i="13"/>
  <c r="AD123" i="13"/>
  <c r="AE123" i="13"/>
  <c r="U123" i="13"/>
  <c r="E42" i="8"/>
  <c r="L42" i="8" s="1"/>
  <c r="I42" i="8"/>
  <c r="K42" i="8" s="1"/>
  <c r="J71" i="8"/>
  <c r="H71" i="8"/>
  <c r="H9" i="8" s="1"/>
  <c r="G71" i="8"/>
  <c r="H74" i="8" s="1"/>
  <c r="F71" i="8"/>
  <c r="D71" i="8"/>
  <c r="C71" i="8"/>
  <c r="L69" i="8"/>
  <c r="L68" i="8"/>
  <c r="E67" i="8"/>
  <c r="L67" i="8" s="1"/>
  <c r="J67" i="8"/>
  <c r="E66" i="8"/>
  <c r="J66" i="8"/>
  <c r="E65" i="8"/>
  <c r="L65" i="8" s="1"/>
  <c r="J65" i="8"/>
  <c r="E64" i="8"/>
  <c r="J64" i="8"/>
  <c r="E63" i="8"/>
  <c r="L63" i="8" s="1"/>
  <c r="J63" i="8"/>
  <c r="E62" i="8"/>
  <c r="K62" i="8" s="1"/>
  <c r="J62" i="8"/>
  <c r="E61" i="8"/>
  <c r="L61" i="8" s="1"/>
  <c r="J61" i="8"/>
  <c r="E60" i="8"/>
  <c r="K60" i="8" s="1"/>
  <c r="L60" i="8"/>
  <c r="J60" i="8"/>
  <c r="E59" i="8"/>
  <c r="L59" i="8" s="1"/>
  <c r="J59" i="8"/>
  <c r="E58" i="8"/>
  <c r="K58" i="8" s="1"/>
  <c r="L58" i="8"/>
  <c r="J58" i="8"/>
  <c r="E57" i="8"/>
  <c r="L57" i="8" s="1"/>
  <c r="J57" i="8"/>
  <c r="E56" i="8"/>
  <c r="K56" i="8" s="1"/>
  <c r="L56" i="8"/>
  <c r="J56" i="8"/>
  <c r="E55" i="8"/>
  <c r="L55" i="8" s="1"/>
  <c r="J55" i="8"/>
  <c r="E54" i="8"/>
  <c r="K54" i="8" s="1"/>
  <c r="L54" i="8"/>
  <c r="J54" i="8"/>
  <c r="E53" i="8"/>
  <c r="L53" i="8" s="1"/>
  <c r="J53" i="8"/>
  <c r="E52" i="8"/>
  <c r="K52" i="8" s="1"/>
  <c r="L52" i="8"/>
  <c r="J52" i="8"/>
  <c r="E51" i="8"/>
  <c r="L51" i="8" s="1"/>
  <c r="J51" i="8"/>
  <c r="E50" i="8"/>
  <c r="J50" i="8"/>
  <c r="E49" i="8"/>
  <c r="L49" i="8" s="1"/>
  <c r="J49" i="8"/>
  <c r="G49" i="8"/>
  <c r="E48" i="8"/>
  <c r="J48" i="8"/>
  <c r="E47" i="8"/>
  <c r="L47" i="8" s="1"/>
  <c r="J47" i="8"/>
  <c r="K47" i="8"/>
  <c r="G47" i="8"/>
  <c r="E46" i="8"/>
  <c r="K46" i="8" s="1"/>
  <c r="L46" i="8"/>
  <c r="J46" i="8"/>
  <c r="E45" i="8"/>
  <c r="J45" i="8"/>
  <c r="E44" i="8"/>
  <c r="L44" i="8"/>
  <c r="J44" i="8"/>
  <c r="K44" i="8"/>
  <c r="G44" i="8"/>
  <c r="E43" i="8"/>
  <c r="K43" i="8" s="1"/>
  <c r="J43" i="8"/>
  <c r="M16" i="8"/>
  <c r="M19" i="8" s="1"/>
  <c r="M17" i="8"/>
  <c r="M18" i="8"/>
  <c r="J16" i="8"/>
  <c r="L390" i="1" s="1"/>
  <c r="J17" i="8"/>
  <c r="E16" i="8"/>
  <c r="E19" i="8" s="1"/>
  <c r="E17" i="8"/>
  <c r="J18" i="8"/>
  <c r="E18" i="8"/>
  <c r="H12" i="8"/>
  <c r="H11" i="8"/>
  <c r="D7" i="8"/>
  <c r="H10" i="8"/>
  <c r="F8" i="8"/>
  <c r="G18" i="14"/>
  <c r="I18" i="14"/>
  <c r="J18" i="14"/>
  <c r="L18" i="14"/>
  <c r="N18" i="14"/>
  <c r="P18" i="14"/>
  <c r="R18" i="14"/>
  <c r="U18" i="14"/>
  <c r="W18" i="14"/>
  <c r="Y18" i="14"/>
  <c r="AD18" i="14"/>
  <c r="AE18" i="14"/>
  <c r="AE129" i="14"/>
  <c r="AD129" i="14"/>
  <c r="Y129" i="14"/>
  <c r="W129" i="14"/>
  <c r="U129" i="14"/>
  <c r="R129" i="14"/>
  <c r="P129" i="14"/>
  <c r="N129" i="14"/>
  <c r="L129" i="14"/>
  <c r="J129" i="14"/>
  <c r="I129" i="14"/>
  <c r="G129" i="14"/>
  <c r="AK345" i="1"/>
  <c r="AJ350" i="1"/>
  <c r="AJ349" i="1"/>
  <c r="AF350" i="1"/>
  <c r="AF349" i="1"/>
  <c r="AE345" i="1"/>
  <c r="AB171" i="1"/>
  <c r="AB180" i="1"/>
  <c r="AC350" i="1"/>
  <c r="AC349" i="1"/>
  <c r="Z350" i="1"/>
  <c r="Z349" i="1"/>
  <c r="Y171" i="1"/>
  <c r="Y180" i="1"/>
  <c r="X350" i="1"/>
  <c r="X349" i="1"/>
  <c r="W180" i="1"/>
  <c r="W171" i="1"/>
  <c r="V350" i="1"/>
  <c r="V349" i="1"/>
  <c r="U171" i="1"/>
  <c r="U345" i="1" s="1"/>
  <c r="U180" i="1"/>
  <c r="T350" i="1"/>
  <c r="T349" i="1"/>
  <c r="R350" i="1"/>
  <c r="R349" i="1"/>
  <c r="M350" i="1"/>
  <c r="AO45" i="1"/>
  <c r="AH45" i="1"/>
  <c r="AF45" i="1"/>
  <c r="AC45" i="1"/>
  <c r="Z45" i="1"/>
  <c r="X45" i="1"/>
  <c r="V45" i="1"/>
  <c r="R45" i="1"/>
  <c r="Q45" i="1"/>
  <c r="P45" i="1"/>
  <c r="O45" i="1"/>
  <c r="N45" i="1"/>
  <c r="M45" i="1"/>
  <c r="AP45" i="1" s="1"/>
  <c r="I45" i="1"/>
  <c r="I217" i="14"/>
  <c r="AO222" i="1"/>
  <c r="AJ222" i="1"/>
  <c r="AH222" i="1"/>
  <c r="AF222" i="1"/>
  <c r="AC222" i="1"/>
  <c r="Z222" i="1"/>
  <c r="X222" i="1"/>
  <c r="V222" i="1"/>
  <c r="R222" i="1"/>
  <c r="Q222" i="1"/>
  <c r="P222" i="1"/>
  <c r="O222" i="1"/>
  <c r="N222" i="1"/>
  <c r="M222" i="1"/>
  <c r="AP222" i="1" s="1"/>
  <c r="I222" i="1"/>
  <c r="M57" i="1"/>
  <c r="AP57" i="1" s="1"/>
  <c r="AO57" i="1"/>
  <c r="AJ57" i="1"/>
  <c r="AH57" i="1"/>
  <c r="AF57" i="1"/>
  <c r="AC57" i="1"/>
  <c r="Z57" i="1"/>
  <c r="X57" i="1"/>
  <c r="V57" i="1"/>
  <c r="R57" i="1"/>
  <c r="Q57" i="1"/>
  <c r="P57" i="1"/>
  <c r="O57" i="1"/>
  <c r="N57" i="1"/>
  <c r="I57" i="1"/>
  <c r="AE344" i="1"/>
  <c r="AE343" i="1"/>
  <c r="AB344" i="1"/>
  <c r="AB343" i="1"/>
  <c r="AO24" i="1"/>
  <c r="M24" i="1"/>
  <c r="AP24" i="1" s="1"/>
  <c r="AJ24" i="1"/>
  <c r="AH24" i="1"/>
  <c r="AF24" i="1"/>
  <c r="AC24" i="1"/>
  <c r="Z24" i="1"/>
  <c r="X24" i="1"/>
  <c r="V24" i="1"/>
  <c r="R24" i="1"/>
  <c r="Q24" i="1"/>
  <c r="P24" i="1"/>
  <c r="O24" i="1"/>
  <c r="N24" i="1"/>
  <c r="I24" i="1"/>
  <c r="J385" i="1"/>
  <c r="Q12" i="1"/>
  <c r="Q15" i="1"/>
  <c r="Q18" i="1"/>
  <c r="Q21" i="1"/>
  <c r="Q27" i="1"/>
  <c r="Q30" i="1"/>
  <c r="Q33" i="1"/>
  <c r="Q36" i="1"/>
  <c r="Q39" i="1"/>
  <c r="Q42" i="1"/>
  <c r="Q48" i="1"/>
  <c r="Q51" i="1"/>
  <c r="Q54" i="1"/>
  <c r="Q60" i="1"/>
  <c r="Q63" i="1"/>
  <c r="Q66" i="1"/>
  <c r="Q69" i="1"/>
  <c r="Q72" i="1"/>
  <c r="Q75" i="1"/>
  <c r="Q78" i="1"/>
  <c r="Q81" i="1"/>
  <c r="Q84" i="1"/>
  <c r="Q87" i="1"/>
  <c r="Q90" i="1"/>
  <c r="Q93" i="1"/>
  <c r="Q96" i="1"/>
  <c r="Q99" i="1"/>
  <c r="Q102" i="1"/>
  <c r="Q105" i="1"/>
  <c r="Q108" i="1"/>
  <c r="Q111" i="1"/>
  <c r="Q114" i="1"/>
  <c r="Q117" i="1"/>
  <c r="Q120" i="1"/>
  <c r="Q123" i="1"/>
  <c r="Q126" i="1"/>
  <c r="Q129" i="1"/>
  <c r="Q132" i="1"/>
  <c r="Q135" i="1"/>
  <c r="Q138" i="1"/>
  <c r="Q141" i="1"/>
  <c r="Q144" i="1"/>
  <c r="Q147" i="1"/>
  <c r="Q150" i="1"/>
  <c r="Q153" i="1"/>
  <c r="Q156" i="1"/>
  <c r="Q159" i="1"/>
  <c r="Q162" i="1"/>
  <c r="Q165" i="1"/>
  <c r="Q168" i="1"/>
  <c r="Q171" i="1"/>
  <c r="Q174" i="1"/>
  <c r="Q177" i="1"/>
  <c r="Q180" i="1"/>
  <c r="Q183" i="1"/>
  <c r="Q186" i="1"/>
  <c r="Q189" i="1"/>
  <c r="Q192" i="1"/>
  <c r="Q195" i="1"/>
  <c r="Q198" i="1"/>
  <c r="Q201" i="1"/>
  <c r="Q204" i="1"/>
  <c r="Q207" i="1"/>
  <c r="Q210" i="1"/>
  <c r="Q216" i="1"/>
  <c r="Q225" i="1"/>
  <c r="Q228" i="1"/>
  <c r="Q231" i="1"/>
  <c r="Q234" i="1"/>
  <c r="Q237" i="1"/>
  <c r="Q246" i="1"/>
  <c r="Q249" i="1"/>
  <c r="Q252" i="1"/>
  <c r="Q255" i="1"/>
  <c r="Q258" i="1"/>
  <c r="Q261" i="1"/>
  <c r="Q264" i="1"/>
  <c r="Q267" i="1"/>
  <c r="Q270" i="1"/>
  <c r="Q273" i="1"/>
  <c r="Q276" i="1"/>
  <c r="Q279" i="1"/>
  <c r="Q282" i="1"/>
  <c r="Q285" i="1"/>
  <c r="Q288" i="1"/>
  <c r="Q291" i="1"/>
  <c r="Q294" i="1"/>
  <c r="Q297" i="1"/>
  <c r="Q300" i="1"/>
  <c r="Q303" i="1"/>
  <c r="Q306" i="1"/>
  <c r="Q309" i="1"/>
  <c r="Q312" i="1"/>
  <c r="Q315" i="1"/>
  <c r="Q318" i="1"/>
  <c r="Q321" i="1"/>
  <c r="Q324" i="1"/>
  <c r="Q327" i="1"/>
  <c r="Q330" i="1"/>
  <c r="Q333" i="1"/>
  <c r="Q336" i="1"/>
  <c r="Q339" i="1"/>
  <c r="Q342" i="1"/>
  <c r="N12" i="1"/>
  <c r="O12" i="1"/>
  <c r="P12" i="1"/>
  <c r="N15" i="1"/>
  <c r="O15" i="1"/>
  <c r="P15" i="1"/>
  <c r="N18" i="1"/>
  <c r="O18" i="1"/>
  <c r="P18" i="1"/>
  <c r="N21" i="1"/>
  <c r="O21" i="1"/>
  <c r="P21" i="1"/>
  <c r="N27" i="1"/>
  <c r="O27" i="1"/>
  <c r="P27" i="1"/>
  <c r="N30" i="1"/>
  <c r="O30" i="1"/>
  <c r="P30" i="1"/>
  <c r="N33" i="1"/>
  <c r="O33" i="1"/>
  <c r="P33" i="1"/>
  <c r="N36" i="1"/>
  <c r="O36" i="1"/>
  <c r="P36" i="1"/>
  <c r="N39" i="1"/>
  <c r="O39" i="1"/>
  <c r="P39" i="1"/>
  <c r="N42" i="1"/>
  <c r="O42" i="1"/>
  <c r="P42" i="1"/>
  <c r="N48" i="1"/>
  <c r="O48" i="1"/>
  <c r="P48" i="1"/>
  <c r="N51" i="1"/>
  <c r="O51" i="1"/>
  <c r="P51" i="1"/>
  <c r="N54" i="1"/>
  <c r="O54" i="1"/>
  <c r="P54" i="1"/>
  <c r="N60" i="1"/>
  <c r="O60" i="1"/>
  <c r="P60" i="1"/>
  <c r="N63" i="1"/>
  <c r="O63" i="1"/>
  <c r="P63" i="1"/>
  <c r="N66" i="1"/>
  <c r="O66" i="1"/>
  <c r="P66" i="1"/>
  <c r="N69" i="1"/>
  <c r="O69" i="1"/>
  <c r="P69" i="1"/>
  <c r="N72" i="1"/>
  <c r="O72" i="1"/>
  <c r="P72" i="1"/>
  <c r="N75" i="1"/>
  <c r="O75" i="1"/>
  <c r="P75" i="1"/>
  <c r="N78" i="1"/>
  <c r="O78" i="1"/>
  <c r="P78" i="1"/>
  <c r="N81" i="1"/>
  <c r="O81" i="1"/>
  <c r="P81" i="1"/>
  <c r="N84" i="1"/>
  <c r="O84" i="1"/>
  <c r="P84" i="1"/>
  <c r="N87" i="1"/>
  <c r="O87" i="1"/>
  <c r="P87" i="1"/>
  <c r="N90" i="1"/>
  <c r="O90" i="1"/>
  <c r="P90" i="1"/>
  <c r="N93" i="1"/>
  <c r="O93" i="1"/>
  <c r="P93" i="1"/>
  <c r="N96" i="1"/>
  <c r="O96" i="1"/>
  <c r="P96" i="1"/>
  <c r="N99" i="1"/>
  <c r="O99" i="1"/>
  <c r="P99" i="1"/>
  <c r="N102" i="1"/>
  <c r="O102" i="1"/>
  <c r="P102" i="1"/>
  <c r="N105" i="1"/>
  <c r="O105" i="1"/>
  <c r="P105" i="1"/>
  <c r="N108" i="1"/>
  <c r="O108" i="1"/>
  <c r="P108" i="1"/>
  <c r="N111" i="1"/>
  <c r="O111" i="1"/>
  <c r="P111" i="1"/>
  <c r="N114" i="1"/>
  <c r="O114" i="1"/>
  <c r="P114" i="1"/>
  <c r="N117" i="1"/>
  <c r="O117" i="1"/>
  <c r="P117" i="1"/>
  <c r="N120" i="1"/>
  <c r="O120" i="1"/>
  <c r="P120" i="1"/>
  <c r="N123" i="1"/>
  <c r="O123" i="1"/>
  <c r="P123" i="1"/>
  <c r="N126" i="1"/>
  <c r="O126" i="1"/>
  <c r="P126" i="1"/>
  <c r="N129" i="1"/>
  <c r="O129" i="1"/>
  <c r="P129" i="1"/>
  <c r="N132" i="1"/>
  <c r="O132" i="1"/>
  <c r="P132" i="1"/>
  <c r="N135" i="1"/>
  <c r="O135" i="1"/>
  <c r="P135" i="1"/>
  <c r="N138" i="1"/>
  <c r="O138" i="1"/>
  <c r="P138" i="1"/>
  <c r="N141" i="1"/>
  <c r="O141" i="1"/>
  <c r="P141" i="1"/>
  <c r="N144" i="1"/>
  <c r="O144" i="1"/>
  <c r="P144" i="1"/>
  <c r="N147" i="1"/>
  <c r="O147" i="1"/>
  <c r="P147" i="1"/>
  <c r="N150" i="1"/>
  <c r="O150" i="1"/>
  <c r="P150" i="1"/>
  <c r="N153" i="1"/>
  <c r="O153" i="1"/>
  <c r="P153" i="1"/>
  <c r="N156" i="1"/>
  <c r="O156" i="1"/>
  <c r="P156" i="1"/>
  <c r="N159" i="1"/>
  <c r="O159" i="1"/>
  <c r="P159" i="1"/>
  <c r="N162" i="1"/>
  <c r="O162" i="1"/>
  <c r="P162" i="1"/>
  <c r="N165" i="1"/>
  <c r="O165" i="1"/>
  <c r="P165" i="1"/>
  <c r="N168" i="1"/>
  <c r="O168" i="1"/>
  <c r="P168" i="1"/>
  <c r="N171" i="1"/>
  <c r="O171" i="1"/>
  <c r="P171" i="1"/>
  <c r="N174" i="1"/>
  <c r="O174" i="1"/>
  <c r="P174" i="1"/>
  <c r="N177" i="1"/>
  <c r="O177" i="1"/>
  <c r="P177" i="1"/>
  <c r="N180" i="1"/>
  <c r="O180" i="1"/>
  <c r="P180" i="1"/>
  <c r="N183" i="1"/>
  <c r="O183" i="1"/>
  <c r="P183" i="1"/>
  <c r="N186" i="1"/>
  <c r="O186" i="1"/>
  <c r="P186" i="1"/>
  <c r="N189" i="1"/>
  <c r="O189" i="1"/>
  <c r="P189" i="1"/>
  <c r="N192" i="1"/>
  <c r="O192" i="1"/>
  <c r="P192" i="1"/>
  <c r="N195" i="1"/>
  <c r="O195" i="1"/>
  <c r="P195" i="1"/>
  <c r="N198" i="1"/>
  <c r="O198" i="1"/>
  <c r="P198" i="1"/>
  <c r="N201" i="1"/>
  <c r="O201" i="1"/>
  <c r="P201" i="1"/>
  <c r="N204" i="1"/>
  <c r="O204" i="1"/>
  <c r="P204" i="1"/>
  <c r="N207" i="1"/>
  <c r="O207" i="1"/>
  <c r="P207" i="1"/>
  <c r="N210" i="1"/>
  <c r="O210" i="1"/>
  <c r="P210" i="1"/>
  <c r="N216" i="1"/>
  <c r="O216" i="1"/>
  <c r="P216" i="1"/>
  <c r="N225" i="1"/>
  <c r="O225" i="1"/>
  <c r="P225" i="1"/>
  <c r="N228" i="1"/>
  <c r="O228" i="1"/>
  <c r="P228" i="1"/>
  <c r="N231" i="1"/>
  <c r="O231" i="1"/>
  <c r="P231" i="1"/>
  <c r="N234" i="1"/>
  <c r="O234" i="1"/>
  <c r="P234" i="1"/>
  <c r="N237" i="1"/>
  <c r="O237" i="1"/>
  <c r="P237" i="1"/>
  <c r="N246" i="1"/>
  <c r="O246" i="1"/>
  <c r="P246" i="1"/>
  <c r="N249" i="1"/>
  <c r="O249" i="1"/>
  <c r="P249" i="1"/>
  <c r="N252" i="1"/>
  <c r="O252" i="1"/>
  <c r="P252" i="1"/>
  <c r="N255" i="1"/>
  <c r="O255" i="1"/>
  <c r="P255" i="1"/>
  <c r="N258" i="1"/>
  <c r="O258" i="1"/>
  <c r="P258" i="1"/>
  <c r="N261" i="1"/>
  <c r="O261" i="1"/>
  <c r="P261" i="1"/>
  <c r="N264" i="1"/>
  <c r="O264" i="1"/>
  <c r="P264" i="1"/>
  <c r="N267" i="1"/>
  <c r="O267" i="1"/>
  <c r="P267" i="1"/>
  <c r="N270" i="1"/>
  <c r="O270" i="1"/>
  <c r="P270" i="1"/>
  <c r="N273" i="1"/>
  <c r="O273" i="1"/>
  <c r="P273" i="1"/>
  <c r="N276" i="1"/>
  <c r="O276" i="1"/>
  <c r="P276" i="1"/>
  <c r="N279" i="1"/>
  <c r="O279" i="1"/>
  <c r="P279" i="1"/>
  <c r="N282" i="1"/>
  <c r="O282" i="1"/>
  <c r="P282" i="1"/>
  <c r="N285" i="1"/>
  <c r="O285" i="1"/>
  <c r="P285" i="1"/>
  <c r="N288" i="1"/>
  <c r="O288" i="1"/>
  <c r="P288" i="1"/>
  <c r="N291" i="1"/>
  <c r="O291" i="1"/>
  <c r="P291" i="1"/>
  <c r="N294" i="1"/>
  <c r="O294" i="1"/>
  <c r="P294" i="1"/>
  <c r="N297" i="1"/>
  <c r="O297" i="1"/>
  <c r="P297" i="1"/>
  <c r="N300" i="1"/>
  <c r="O300" i="1"/>
  <c r="P300" i="1"/>
  <c r="N303" i="1"/>
  <c r="O303" i="1"/>
  <c r="P303" i="1"/>
  <c r="N306" i="1"/>
  <c r="O306" i="1"/>
  <c r="P306" i="1"/>
  <c r="N309" i="1"/>
  <c r="O309" i="1"/>
  <c r="P309" i="1"/>
  <c r="N312" i="1"/>
  <c r="O312" i="1"/>
  <c r="P312" i="1"/>
  <c r="N315" i="1"/>
  <c r="O315" i="1"/>
  <c r="P315" i="1"/>
  <c r="N318" i="1"/>
  <c r="O318" i="1"/>
  <c r="P318" i="1"/>
  <c r="N321" i="1"/>
  <c r="O321" i="1"/>
  <c r="P321" i="1"/>
  <c r="N324" i="1"/>
  <c r="O324" i="1"/>
  <c r="P324" i="1"/>
  <c r="N327" i="1"/>
  <c r="O327" i="1"/>
  <c r="P327" i="1"/>
  <c r="N330" i="1"/>
  <c r="O330" i="1"/>
  <c r="P330" i="1"/>
  <c r="N333" i="1"/>
  <c r="O333" i="1"/>
  <c r="P333" i="1"/>
  <c r="N336" i="1"/>
  <c r="O336" i="1"/>
  <c r="P336" i="1"/>
  <c r="N339" i="1"/>
  <c r="O339" i="1"/>
  <c r="P339" i="1"/>
  <c r="N342" i="1"/>
  <c r="O342" i="1"/>
  <c r="P342" i="1"/>
  <c r="M180" i="1"/>
  <c r="M171" i="1"/>
  <c r="AO204" i="1"/>
  <c r="AJ204" i="1"/>
  <c r="AH204" i="1"/>
  <c r="AF204" i="1"/>
  <c r="AC204" i="1"/>
  <c r="Z204" i="1"/>
  <c r="X204" i="1"/>
  <c r="V204" i="1"/>
  <c r="R204" i="1"/>
  <c r="M204" i="1"/>
  <c r="AP204" i="1" s="1"/>
  <c r="I204" i="1"/>
  <c r="AO15" i="1"/>
  <c r="AJ15" i="1"/>
  <c r="AH15" i="1"/>
  <c r="AF15" i="1"/>
  <c r="AC15" i="1"/>
  <c r="Z15" i="1"/>
  <c r="X15" i="1"/>
  <c r="V15" i="1"/>
  <c r="R15" i="1"/>
  <c r="M15" i="1"/>
  <c r="AP15" i="1" s="1"/>
  <c r="I15" i="1"/>
  <c r="AO168" i="1"/>
  <c r="AJ168" i="1"/>
  <c r="AI168" i="1"/>
  <c r="AH168" i="1"/>
  <c r="AF168" i="1"/>
  <c r="AC168" i="1"/>
  <c r="Z168" i="1"/>
  <c r="X168" i="1"/>
  <c r="V168" i="1"/>
  <c r="R168" i="1"/>
  <c r="M168" i="1"/>
  <c r="I168" i="1"/>
  <c r="AO318" i="1"/>
  <c r="AJ318" i="1"/>
  <c r="AH318" i="1"/>
  <c r="AF318" i="1"/>
  <c r="AC318" i="1"/>
  <c r="Z318" i="1"/>
  <c r="X318" i="1"/>
  <c r="V318" i="1"/>
  <c r="R318" i="1"/>
  <c r="M318" i="1"/>
  <c r="AP318" i="1" s="1"/>
  <c r="I318" i="1"/>
  <c r="AO315" i="1"/>
  <c r="AJ315" i="1"/>
  <c r="AH315" i="1"/>
  <c r="AF315" i="1"/>
  <c r="AC315" i="1"/>
  <c r="Z315" i="1"/>
  <c r="X315" i="1"/>
  <c r="V315" i="1"/>
  <c r="R315" i="1"/>
  <c r="M315" i="1"/>
  <c r="AP315" i="1" s="1"/>
  <c r="I315" i="1"/>
  <c r="AO156" i="1"/>
  <c r="AJ156" i="1"/>
  <c r="AH156" i="1"/>
  <c r="AF156" i="1"/>
  <c r="AC156" i="1"/>
  <c r="Z156" i="1"/>
  <c r="X156" i="1"/>
  <c r="V156" i="1"/>
  <c r="R156" i="1"/>
  <c r="M156" i="1"/>
  <c r="AP156" i="1" s="1"/>
  <c r="I156" i="1"/>
  <c r="AO60" i="1"/>
  <c r="AJ60" i="1"/>
  <c r="AH60" i="1"/>
  <c r="AF60" i="1"/>
  <c r="AC60" i="1"/>
  <c r="Z60" i="1"/>
  <c r="X60" i="1"/>
  <c r="V60" i="1"/>
  <c r="R60" i="1"/>
  <c r="M60" i="1"/>
  <c r="AP60" i="1" s="1"/>
  <c r="I60" i="1"/>
  <c r="AO54" i="1"/>
  <c r="AJ54" i="1"/>
  <c r="AH54" i="1"/>
  <c r="AF54" i="1"/>
  <c r="AC54" i="1"/>
  <c r="Z54" i="1"/>
  <c r="X54" i="1"/>
  <c r="V54" i="1"/>
  <c r="R54" i="1"/>
  <c r="M54" i="1"/>
  <c r="AP54" i="1" s="1"/>
  <c r="I54" i="1"/>
  <c r="AO225" i="1"/>
  <c r="AJ225" i="1"/>
  <c r="AH225" i="1"/>
  <c r="AF225" i="1"/>
  <c r="AC225" i="1"/>
  <c r="Z225" i="1"/>
  <c r="X225" i="1"/>
  <c r="V225" i="1"/>
  <c r="R225" i="1"/>
  <c r="M225" i="1"/>
  <c r="I225" i="1"/>
  <c r="AO48" i="1"/>
  <c r="AJ48" i="1"/>
  <c r="AH48" i="1"/>
  <c r="AF48" i="1"/>
  <c r="AC48" i="1"/>
  <c r="Z48" i="1"/>
  <c r="X48" i="1"/>
  <c r="V48" i="1"/>
  <c r="R48" i="1"/>
  <c r="M48" i="1"/>
  <c r="I48" i="1"/>
  <c r="I51" i="1"/>
  <c r="M51" i="1"/>
  <c r="AP51" i="1" s="1"/>
  <c r="R51" i="1"/>
  <c r="V51" i="1"/>
  <c r="X51" i="1"/>
  <c r="Z51" i="1"/>
  <c r="AC51" i="1"/>
  <c r="AF51" i="1"/>
  <c r="AH51" i="1"/>
  <c r="AJ51" i="1"/>
  <c r="AO51" i="1"/>
  <c r="G199" i="14"/>
  <c r="AO294" i="1"/>
  <c r="AJ294" i="1"/>
  <c r="AH294" i="1"/>
  <c r="AF294" i="1"/>
  <c r="AC294" i="1"/>
  <c r="Z294" i="1"/>
  <c r="X294" i="1"/>
  <c r="V294" i="1"/>
  <c r="R294" i="1"/>
  <c r="M294" i="1"/>
  <c r="I294" i="1"/>
  <c r="AO180" i="1"/>
  <c r="AJ180" i="1"/>
  <c r="AH180" i="1"/>
  <c r="AF180" i="1"/>
  <c r="AA180" i="1"/>
  <c r="Z180" i="1"/>
  <c r="X180" i="1"/>
  <c r="V180" i="1"/>
  <c r="R180" i="1"/>
  <c r="I180" i="1"/>
  <c r="AO216" i="1"/>
  <c r="AJ216" i="1"/>
  <c r="AH216" i="1"/>
  <c r="AF216" i="1"/>
  <c r="Z216" i="1"/>
  <c r="G365" i="1" s="1"/>
  <c r="I365" i="1" s="1"/>
  <c r="J365" i="1" s="1"/>
  <c r="X216" i="1"/>
  <c r="V216" i="1"/>
  <c r="R216" i="1"/>
  <c r="M216" i="1"/>
  <c r="AP216" i="1" s="1"/>
  <c r="I216" i="1"/>
  <c r="I357" i="1"/>
  <c r="J357" i="1" s="1"/>
  <c r="I358" i="1"/>
  <c r="J358" i="1" s="1"/>
  <c r="I360" i="1"/>
  <c r="J360" i="1" s="1"/>
  <c r="I367" i="1"/>
  <c r="J367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1" i="1"/>
  <c r="J381" i="1" s="1"/>
  <c r="I382" i="1"/>
  <c r="J382" i="1" s="1"/>
  <c r="I384" i="1"/>
  <c r="J384" i="1" s="1"/>
  <c r="AO165" i="1"/>
  <c r="AJ165" i="1"/>
  <c r="AI165" i="1"/>
  <c r="AH165" i="1"/>
  <c r="AF165" i="1"/>
  <c r="AC165" i="1"/>
  <c r="Z165" i="1"/>
  <c r="X165" i="1"/>
  <c r="V165" i="1"/>
  <c r="R165" i="1"/>
  <c r="M165" i="1"/>
  <c r="I165" i="1"/>
  <c r="AO309" i="1"/>
  <c r="AJ309" i="1"/>
  <c r="AH309" i="1"/>
  <c r="AF309" i="1"/>
  <c r="AC309" i="1"/>
  <c r="Z309" i="1"/>
  <c r="X309" i="1"/>
  <c r="V309" i="1"/>
  <c r="R309" i="1"/>
  <c r="M309" i="1"/>
  <c r="AP309" i="1" s="1"/>
  <c r="I309" i="1"/>
  <c r="AO114" i="1"/>
  <c r="AJ114" i="1"/>
  <c r="AH114" i="1"/>
  <c r="AF114" i="1"/>
  <c r="AC114" i="1"/>
  <c r="Z114" i="1"/>
  <c r="X114" i="1"/>
  <c r="V114" i="1"/>
  <c r="R114" i="1"/>
  <c r="M114" i="1"/>
  <c r="AP114" i="1" s="1"/>
  <c r="I114" i="1"/>
  <c r="AP165" i="1"/>
  <c r="F219" i="14"/>
  <c r="F220" i="14"/>
  <c r="I220" i="14"/>
  <c r="F221" i="14"/>
  <c r="I221" i="14"/>
  <c r="F222" i="14"/>
  <c r="I222" i="14"/>
  <c r="F223" i="14"/>
  <c r="I223" i="14" s="1"/>
  <c r="F224" i="14"/>
  <c r="I224" i="14" s="1"/>
  <c r="F225" i="14"/>
  <c r="I225" i="14"/>
  <c r="F226" i="14"/>
  <c r="F227" i="14"/>
  <c r="I227" i="14" s="1"/>
  <c r="F228" i="14"/>
  <c r="I228" i="14" s="1"/>
  <c r="F229" i="14"/>
  <c r="I229" i="14" s="1"/>
  <c r="I231" i="14"/>
  <c r="I232" i="14"/>
  <c r="I233" i="14"/>
  <c r="I234" i="14"/>
  <c r="I235" i="14"/>
  <c r="I236" i="14"/>
  <c r="I237" i="14"/>
  <c r="F210" i="14"/>
  <c r="F218" i="14"/>
  <c r="Y200" i="14"/>
  <c r="X200" i="14"/>
  <c r="W200" i="14"/>
  <c r="W206" i="14" s="1"/>
  <c r="F213" i="14" s="1"/>
  <c r="I213" i="14" s="1"/>
  <c r="Y199" i="14"/>
  <c r="X199" i="14"/>
  <c r="W199" i="14"/>
  <c r="Q201" i="14"/>
  <c r="O201" i="14"/>
  <c r="M201" i="14"/>
  <c r="K201" i="14"/>
  <c r="R200" i="14"/>
  <c r="R206" i="14" s="1"/>
  <c r="Q200" i="14"/>
  <c r="P200" i="14"/>
  <c r="P206" i="14" s="1"/>
  <c r="O200" i="14"/>
  <c r="N200" i="14"/>
  <c r="M200" i="14"/>
  <c r="L200" i="14"/>
  <c r="K200" i="14"/>
  <c r="J200" i="14"/>
  <c r="J206" i="14" s="1"/>
  <c r="I200" i="14"/>
  <c r="R199" i="14"/>
  <c r="Q199" i="14"/>
  <c r="P199" i="14"/>
  <c r="O199" i="14"/>
  <c r="N199" i="14"/>
  <c r="N205" i="14" s="1"/>
  <c r="M199" i="14"/>
  <c r="L199" i="14"/>
  <c r="L205" i="14" s="1"/>
  <c r="K199" i="14"/>
  <c r="J199" i="14"/>
  <c r="I199" i="14"/>
  <c r="G200" i="14"/>
  <c r="AD168" i="14"/>
  <c r="Y168" i="14"/>
  <c r="X168" i="14"/>
  <c r="AE168" i="14"/>
  <c r="W168" i="14"/>
  <c r="U168" i="14"/>
  <c r="R168" i="14"/>
  <c r="P168" i="14"/>
  <c r="N168" i="14"/>
  <c r="L168" i="14"/>
  <c r="J168" i="14"/>
  <c r="I168" i="14"/>
  <c r="G168" i="14"/>
  <c r="AE123" i="14"/>
  <c r="AF123" i="14" s="1"/>
  <c r="AD123" i="14"/>
  <c r="Y123" i="14"/>
  <c r="W123" i="14"/>
  <c r="U123" i="14"/>
  <c r="R123" i="14"/>
  <c r="E218" i="14" s="1"/>
  <c r="I218" i="14" s="1"/>
  <c r="P123" i="14"/>
  <c r="N123" i="14"/>
  <c r="L123" i="14"/>
  <c r="J123" i="14"/>
  <c r="I123" i="14"/>
  <c r="G123" i="14"/>
  <c r="AO195" i="1"/>
  <c r="AJ195" i="1"/>
  <c r="AH195" i="1"/>
  <c r="AF195" i="1"/>
  <c r="AC195" i="1"/>
  <c r="Z195" i="1"/>
  <c r="X195" i="1"/>
  <c r="V195" i="1"/>
  <c r="R195" i="1"/>
  <c r="M195" i="1"/>
  <c r="AP195" i="1" s="1"/>
  <c r="I195" i="1"/>
  <c r="AO111" i="1"/>
  <c r="AJ111" i="1"/>
  <c r="AH111" i="1"/>
  <c r="AF111" i="1"/>
  <c r="AC111" i="1"/>
  <c r="Z111" i="1"/>
  <c r="X111" i="1"/>
  <c r="V111" i="1"/>
  <c r="R111" i="1"/>
  <c r="M111" i="1"/>
  <c r="AP111" i="1" s="1"/>
  <c r="I111" i="1"/>
  <c r="AO129" i="1"/>
  <c r="AJ129" i="1"/>
  <c r="AI129" i="1"/>
  <c r="AH129" i="1"/>
  <c r="AF129" i="1"/>
  <c r="AC129" i="1"/>
  <c r="Z129" i="1"/>
  <c r="X129" i="1"/>
  <c r="V129" i="1"/>
  <c r="R129" i="1"/>
  <c r="M129" i="1"/>
  <c r="I129" i="1"/>
  <c r="AO42" i="1"/>
  <c r="AJ42" i="1"/>
  <c r="AH42" i="1"/>
  <c r="AF42" i="1"/>
  <c r="AC42" i="1"/>
  <c r="Z42" i="1"/>
  <c r="X42" i="1"/>
  <c r="V42" i="1"/>
  <c r="R42" i="1"/>
  <c r="M42" i="1"/>
  <c r="AP42" i="1" s="1"/>
  <c r="I42" i="1"/>
  <c r="T391" i="1"/>
  <c r="T392" i="1"/>
  <c r="T393" i="1"/>
  <c r="T394" i="1"/>
  <c r="T396" i="1"/>
  <c r="T397" i="1"/>
  <c r="AO147" i="1"/>
  <c r="AJ147" i="1"/>
  <c r="AH147" i="1"/>
  <c r="AF147" i="1"/>
  <c r="AC147" i="1"/>
  <c r="Z147" i="1"/>
  <c r="X147" i="1"/>
  <c r="V147" i="1"/>
  <c r="R147" i="1"/>
  <c r="M147" i="1"/>
  <c r="AP147" i="1" s="1"/>
  <c r="I147" i="1"/>
  <c r="AO342" i="1"/>
  <c r="AO333" i="1"/>
  <c r="AO330" i="1"/>
  <c r="AO321" i="1"/>
  <c r="AO312" i="1"/>
  <c r="AO306" i="1"/>
  <c r="AO303" i="1"/>
  <c r="AO297" i="1"/>
  <c r="AO291" i="1"/>
  <c r="AO288" i="1"/>
  <c r="AO285" i="1"/>
  <c r="AO282" i="1"/>
  <c r="AO279" i="1"/>
  <c r="AO252" i="1"/>
  <c r="AO234" i="1"/>
  <c r="AO231" i="1"/>
  <c r="AO210" i="1"/>
  <c r="AO207" i="1"/>
  <c r="AO201" i="1"/>
  <c r="AO198" i="1"/>
  <c r="AO183" i="1"/>
  <c r="AO171" i="1"/>
  <c r="AO159" i="1"/>
  <c r="AO153" i="1"/>
  <c r="AO150" i="1"/>
  <c r="AO144" i="1"/>
  <c r="AO132" i="1"/>
  <c r="AO126" i="1"/>
  <c r="AO120" i="1"/>
  <c r="AO117" i="1"/>
  <c r="AO108" i="1"/>
  <c r="AO87" i="1"/>
  <c r="AO84" i="1"/>
  <c r="AO81" i="1"/>
  <c r="AO78" i="1"/>
  <c r="AO75" i="1"/>
  <c r="AO69" i="1"/>
  <c r="AO66" i="1"/>
  <c r="AO63" i="1"/>
  <c r="AO39" i="1"/>
  <c r="AO36" i="1"/>
  <c r="AO33" i="1"/>
  <c r="AO30" i="1"/>
  <c r="AO27" i="1"/>
  <c r="AO21" i="1"/>
  <c r="AO18" i="1"/>
  <c r="AO12" i="1"/>
  <c r="AJ279" i="1"/>
  <c r="AI279" i="1"/>
  <c r="AH279" i="1"/>
  <c r="AF279" i="1"/>
  <c r="Z279" i="1"/>
  <c r="X279" i="1"/>
  <c r="V279" i="1"/>
  <c r="R279" i="1"/>
  <c r="M279" i="1"/>
  <c r="I279" i="1"/>
  <c r="AJ150" i="1"/>
  <c r="G362" i="1" s="1"/>
  <c r="I362" i="1" s="1"/>
  <c r="AI150" i="1"/>
  <c r="AH150" i="1"/>
  <c r="AF150" i="1"/>
  <c r="AC150" i="1"/>
  <c r="G363" i="1" s="1"/>
  <c r="I363" i="1" s="1"/>
  <c r="Z150" i="1"/>
  <c r="X150" i="1"/>
  <c r="V150" i="1"/>
  <c r="R150" i="1"/>
  <c r="I150" i="1"/>
  <c r="M150" i="1"/>
  <c r="AJ348" i="1"/>
  <c r="AJ39" i="1"/>
  <c r="AH39" i="1"/>
  <c r="AF39" i="1"/>
  <c r="AC39" i="1"/>
  <c r="Z39" i="1"/>
  <c r="X39" i="1"/>
  <c r="V39" i="1"/>
  <c r="R39" i="1"/>
  <c r="M39" i="1"/>
  <c r="AP39" i="1" s="1"/>
  <c r="I39" i="1"/>
  <c r="AC171" i="1"/>
  <c r="AA171" i="1"/>
  <c r="Z171" i="1"/>
  <c r="X171" i="1"/>
  <c r="V171" i="1"/>
  <c r="R171" i="1"/>
  <c r="AF171" i="1"/>
  <c r="AH171" i="1"/>
  <c r="AJ171" i="1"/>
  <c r="V348" i="1"/>
  <c r="V342" i="1"/>
  <c r="V339" i="1"/>
  <c r="V336" i="1"/>
  <c r="V333" i="1"/>
  <c r="V330" i="1"/>
  <c r="V327" i="1"/>
  <c r="V324" i="1"/>
  <c r="V321" i="1"/>
  <c r="V312" i="1"/>
  <c r="V306" i="1"/>
  <c r="V303" i="1"/>
  <c r="V300" i="1"/>
  <c r="V297" i="1"/>
  <c r="V291" i="1"/>
  <c r="V288" i="1"/>
  <c r="V285" i="1"/>
  <c r="V282" i="1"/>
  <c r="V276" i="1"/>
  <c r="V273" i="1"/>
  <c r="V270" i="1"/>
  <c r="V267" i="1"/>
  <c r="V264" i="1"/>
  <c r="V261" i="1"/>
  <c r="V258" i="1"/>
  <c r="V255" i="1"/>
  <c r="V252" i="1"/>
  <c r="V249" i="1"/>
  <c r="V246" i="1"/>
  <c r="V237" i="1"/>
  <c r="V234" i="1"/>
  <c r="V231" i="1"/>
  <c r="V228" i="1"/>
  <c r="V210" i="1"/>
  <c r="V207" i="1"/>
  <c r="V201" i="1"/>
  <c r="V198" i="1"/>
  <c r="V192" i="1"/>
  <c r="V189" i="1"/>
  <c r="V186" i="1"/>
  <c r="V183" i="1"/>
  <c r="V177" i="1"/>
  <c r="V174" i="1"/>
  <c r="V162" i="1"/>
  <c r="V159" i="1"/>
  <c r="V153" i="1"/>
  <c r="V144" i="1"/>
  <c r="V141" i="1"/>
  <c r="V138" i="1"/>
  <c r="V135" i="1"/>
  <c r="V132" i="1"/>
  <c r="V126" i="1"/>
  <c r="V123" i="1"/>
  <c r="V120" i="1"/>
  <c r="V117" i="1"/>
  <c r="V108" i="1"/>
  <c r="V105" i="1"/>
  <c r="V102" i="1"/>
  <c r="V99" i="1"/>
  <c r="V96" i="1"/>
  <c r="V93" i="1"/>
  <c r="V90" i="1"/>
  <c r="V87" i="1"/>
  <c r="V84" i="1"/>
  <c r="V81" i="1"/>
  <c r="V78" i="1"/>
  <c r="V75" i="1"/>
  <c r="V72" i="1"/>
  <c r="V69" i="1"/>
  <c r="V66" i="1"/>
  <c r="V63" i="1"/>
  <c r="V36" i="1"/>
  <c r="V33" i="1"/>
  <c r="V30" i="1"/>
  <c r="V27" i="1"/>
  <c r="V21" i="1"/>
  <c r="V18" i="1"/>
  <c r="V12" i="1"/>
  <c r="V9" i="1"/>
  <c r="AJ288" i="1"/>
  <c r="AI288" i="1"/>
  <c r="AH288" i="1"/>
  <c r="AF288" i="1"/>
  <c r="AC288" i="1"/>
  <c r="Z288" i="1"/>
  <c r="X288" i="1"/>
  <c r="R288" i="1"/>
  <c r="M288" i="1"/>
  <c r="I288" i="1"/>
  <c r="AJ330" i="1"/>
  <c r="AI330" i="1"/>
  <c r="AH330" i="1"/>
  <c r="AF330" i="1"/>
  <c r="AC330" i="1"/>
  <c r="Z330" i="1"/>
  <c r="X330" i="1"/>
  <c r="R330" i="1"/>
  <c r="I330" i="1"/>
  <c r="AJ306" i="1"/>
  <c r="AH306" i="1"/>
  <c r="AF306" i="1"/>
  <c r="AC306" i="1"/>
  <c r="Z306" i="1"/>
  <c r="X306" i="1"/>
  <c r="R306" i="1"/>
  <c r="M306" i="1"/>
  <c r="AP306" i="1" s="1"/>
  <c r="I306" i="1"/>
  <c r="AJ303" i="1"/>
  <c r="G361" i="1" s="1"/>
  <c r="AH303" i="1"/>
  <c r="AF303" i="1"/>
  <c r="AC303" i="1"/>
  <c r="Z303" i="1"/>
  <c r="X303" i="1"/>
  <c r="R303" i="1"/>
  <c r="M303" i="1"/>
  <c r="AP303" i="1" s="1"/>
  <c r="I303" i="1"/>
  <c r="AJ282" i="1"/>
  <c r="AI282" i="1"/>
  <c r="AH282" i="1"/>
  <c r="AF282" i="1"/>
  <c r="AC282" i="1"/>
  <c r="Z282" i="1"/>
  <c r="X282" i="1"/>
  <c r="R282" i="1"/>
  <c r="M282" i="1"/>
  <c r="I282" i="1"/>
  <c r="AJ231" i="1"/>
  <c r="AH231" i="1"/>
  <c r="AF231" i="1"/>
  <c r="AC231" i="1"/>
  <c r="Z231" i="1"/>
  <c r="X231" i="1"/>
  <c r="R231" i="1"/>
  <c r="M231" i="1"/>
  <c r="AP231" i="1" s="1"/>
  <c r="I231" i="1"/>
  <c r="AJ198" i="1"/>
  <c r="AH198" i="1"/>
  <c r="AF198" i="1"/>
  <c r="AC198" i="1"/>
  <c r="Z198" i="1"/>
  <c r="X198" i="1"/>
  <c r="R198" i="1"/>
  <c r="M198" i="1"/>
  <c r="AP198" i="1" s="1"/>
  <c r="I198" i="1"/>
  <c r="AJ153" i="1"/>
  <c r="AI153" i="1"/>
  <c r="AH153" i="1"/>
  <c r="AF153" i="1"/>
  <c r="AC153" i="1"/>
  <c r="Z153" i="1"/>
  <c r="X153" i="1"/>
  <c r="R153" i="1"/>
  <c r="I153" i="1"/>
  <c r="M330" i="1"/>
  <c r="AJ144" i="1"/>
  <c r="AI144" i="1"/>
  <c r="AH144" i="1"/>
  <c r="AF144" i="1"/>
  <c r="AC144" i="1"/>
  <c r="Z144" i="1"/>
  <c r="X144" i="1"/>
  <c r="R144" i="1"/>
  <c r="M144" i="1"/>
  <c r="I144" i="1"/>
  <c r="AJ126" i="1"/>
  <c r="AH126" i="1"/>
  <c r="AF126" i="1"/>
  <c r="AC126" i="1"/>
  <c r="Z126" i="1"/>
  <c r="X126" i="1"/>
  <c r="R126" i="1"/>
  <c r="M126" i="1"/>
  <c r="AP126" i="1" s="1"/>
  <c r="I126" i="1"/>
  <c r="AJ108" i="1"/>
  <c r="AH108" i="1"/>
  <c r="AF108" i="1"/>
  <c r="AC108" i="1"/>
  <c r="Z108" i="1"/>
  <c r="X108" i="1"/>
  <c r="R108" i="1"/>
  <c r="M108" i="1"/>
  <c r="AP108" i="1" s="1"/>
  <c r="I108" i="1"/>
  <c r="AJ78" i="1"/>
  <c r="AH78" i="1"/>
  <c r="AF78" i="1"/>
  <c r="AC78" i="1"/>
  <c r="Z78" i="1"/>
  <c r="X78" i="1"/>
  <c r="R78" i="1"/>
  <c r="M78" i="1"/>
  <c r="AP78" i="1" s="1"/>
  <c r="I78" i="1"/>
  <c r="AJ75" i="1"/>
  <c r="AH75" i="1"/>
  <c r="AF75" i="1"/>
  <c r="AC75" i="1"/>
  <c r="Z75" i="1"/>
  <c r="X75" i="1"/>
  <c r="R75" i="1"/>
  <c r="M75" i="1"/>
  <c r="AP75" i="1" s="1"/>
  <c r="I75" i="1"/>
  <c r="AJ36" i="1"/>
  <c r="AH36" i="1"/>
  <c r="AF36" i="1"/>
  <c r="AC36" i="1"/>
  <c r="Z36" i="1"/>
  <c r="X36" i="1"/>
  <c r="R36" i="1"/>
  <c r="M36" i="1"/>
  <c r="AP36" i="1" s="1"/>
  <c r="I36" i="1"/>
  <c r="AJ33" i="1"/>
  <c r="AH33" i="1"/>
  <c r="AF33" i="1"/>
  <c r="AC33" i="1"/>
  <c r="Z33" i="1"/>
  <c r="X33" i="1"/>
  <c r="R33" i="1"/>
  <c r="M33" i="1"/>
  <c r="AP33" i="1" s="1"/>
  <c r="I33" i="1"/>
  <c r="M153" i="1"/>
  <c r="AO9" i="1"/>
  <c r="AJ9" i="1"/>
  <c r="AI9" i="1"/>
  <c r="AH9" i="1"/>
  <c r="AF9" i="1"/>
  <c r="AC9" i="1"/>
  <c r="Z9" i="1"/>
  <c r="X9" i="1"/>
  <c r="T9" i="1"/>
  <c r="R9" i="1"/>
  <c r="M9" i="1"/>
  <c r="I9" i="1"/>
  <c r="AJ342" i="1"/>
  <c r="AH342" i="1"/>
  <c r="AF342" i="1"/>
  <c r="AC342" i="1"/>
  <c r="Z342" i="1"/>
  <c r="X342" i="1"/>
  <c r="R342" i="1"/>
  <c r="M342" i="1"/>
  <c r="AP342" i="1" s="1"/>
  <c r="I342" i="1"/>
  <c r="F209" i="14"/>
  <c r="O207" i="14"/>
  <c r="K207" i="14"/>
  <c r="W204" i="14"/>
  <c r="F211" i="14" s="1"/>
  <c r="U204" i="14"/>
  <c r="R204" i="14"/>
  <c r="P204" i="14"/>
  <c r="N204" i="14"/>
  <c r="L204" i="14"/>
  <c r="AB204" i="14" s="1"/>
  <c r="J204" i="14"/>
  <c r="I204" i="14"/>
  <c r="Z201" i="14"/>
  <c r="V201" i="14"/>
  <c r="T201" i="14"/>
  <c r="H201" i="14"/>
  <c r="AF200" i="14"/>
  <c r="AE200" i="14"/>
  <c r="AC200" i="14"/>
  <c r="AB200" i="14"/>
  <c r="V200" i="14"/>
  <c r="U200" i="14"/>
  <c r="U206" i="14" s="1"/>
  <c r="T200" i="14"/>
  <c r="N206" i="14"/>
  <c r="L206" i="14"/>
  <c r="I206" i="14"/>
  <c r="AF199" i="14"/>
  <c r="AE199" i="14"/>
  <c r="AC199" i="14"/>
  <c r="AB199" i="14"/>
  <c r="W205" i="14"/>
  <c r="F212" i="14" s="1"/>
  <c r="I212" i="14" s="1"/>
  <c r="V199" i="14"/>
  <c r="U199" i="14"/>
  <c r="U205" i="14" s="1"/>
  <c r="T199" i="14"/>
  <c r="R205" i="14"/>
  <c r="P205" i="14"/>
  <c r="J205" i="14"/>
  <c r="I205" i="14"/>
  <c r="AD198" i="14"/>
  <c r="Y198" i="14"/>
  <c r="X198" i="14"/>
  <c r="AE198" i="14" s="1"/>
  <c r="W198" i="14"/>
  <c r="U198" i="14"/>
  <c r="R198" i="14"/>
  <c r="P198" i="14"/>
  <c r="N198" i="14"/>
  <c r="L198" i="14"/>
  <c r="J198" i="14"/>
  <c r="I198" i="14"/>
  <c r="G198" i="14"/>
  <c r="AE195" i="14"/>
  <c r="AF195" i="14" s="1"/>
  <c r="AD195" i="14"/>
  <c r="Y195" i="14"/>
  <c r="W195" i="14"/>
  <c r="U195" i="14"/>
  <c r="R195" i="14"/>
  <c r="P195" i="14"/>
  <c r="N195" i="14"/>
  <c r="L195" i="14"/>
  <c r="J195" i="14"/>
  <c r="I195" i="14"/>
  <c r="G195" i="14"/>
  <c r="AE192" i="14"/>
  <c r="AD192" i="14"/>
  <c r="Y192" i="14"/>
  <c r="W192" i="14"/>
  <c r="U192" i="14"/>
  <c r="R192" i="14"/>
  <c r="E219" i="14" s="1"/>
  <c r="I219" i="14" s="1"/>
  <c r="P192" i="14"/>
  <c r="N192" i="14"/>
  <c r="L192" i="14"/>
  <c r="J192" i="14"/>
  <c r="I192" i="14"/>
  <c r="G192" i="14"/>
  <c r="AE189" i="14"/>
  <c r="AD189" i="14"/>
  <c r="Y189" i="14"/>
  <c r="W189" i="14"/>
  <c r="U189" i="14"/>
  <c r="R189" i="14"/>
  <c r="P189" i="14"/>
  <c r="N189" i="14"/>
  <c r="L189" i="14"/>
  <c r="J189" i="14"/>
  <c r="I189" i="14"/>
  <c r="G189" i="14"/>
  <c r="AD186" i="14"/>
  <c r="Y186" i="14"/>
  <c r="X186" i="14"/>
  <c r="AE186" i="14" s="1"/>
  <c r="W186" i="14"/>
  <c r="U186" i="14"/>
  <c r="R186" i="14"/>
  <c r="P186" i="14"/>
  <c r="N186" i="14"/>
  <c r="L186" i="14"/>
  <c r="J186" i="14"/>
  <c r="I186" i="14"/>
  <c r="G186" i="14"/>
  <c r="AD183" i="14"/>
  <c r="AF183" i="14" s="1"/>
  <c r="Y183" i="14"/>
  <c r="X183" i="14"/>
  <c r="AE183" i="14" s="1"/>
  <c r="W183" i="14"/>
  <c r="U183" i="14"/>
  <c r="R183" i="14"/>
  <c r="P183" i="14"/>
  <c r="N183" i="14"/>
  <c r="L183" i="14"/>
  <c r="J183" i="14"/>
  <c r="I183" i="14"/>
  <c r="G183" i="14"/>
  <c r="AE180" i="14"/>
  <c r="AD180" i="14"/>
  <c r="Y180" i="14"/>
  <c r="W180" i="14"/>
  <c r="U180" i="14"/>
  <c r="R180" i="14"/>
  <c r="P180" i="14"/>
  <c r="N180" i="14"/>
  <c r="L180" i="14"/>
  <c r="J180" i="14"/>
  <c r="I180" i="14"/>
  <c r="G180" i="14"/>
  <c r="AD177" i="14"/>
  <c r="AF177" i="14" s="1"/>
  <c r="Y177" i="14"/>
  <c r="X177" i="14"/>
  <c r="AE177" i="14" s="1"/>
  <c r="W177" i="14"/>
  <c r="U177" i="14"/>
  <c r="R177" i="14"/>
  <c r="P177" i="14"/>
  <c r="N177" i="14"/>
  <c r="L177" i="14"/>
  <c r="J177" i="14"/>
  <c r="I177" i="14"/>
  <c r="G177" i="14"/>
  <c r="AE174" i="14"/>
  <c r="AD174" i="14"/>
  <c r="Y174" i="14"/>
  <c r="W174" i="14"/>
  <c r="U174" i="14"/>
  <c r="R174" i="14"/>
  <c r="P174" i="14"/>
  <c r="N174" i="14"/>
  <c r="L174" i="14"/>
  <c r="J174" i="14"/>
  <c r="I174" i="14"/>
  <c r="G174" i="14"/>
  <c r="AD171" i="14"/>
  <c r="Y171" i="14"/>
  <c r="X171" i="14"/>
  <c r="AE171" i="14"/>
  <c r="W171" i="14"/>
  <c r="U171" i="14"/>
  <c r="R171" i="14"/>
  <c r="P171" i="14"/>
  <c r="N171" i="14"/>
  <c r="L171" i="14"/>
  <c r="J171" i="14"/>
  <c r="I171" i="14"/>
  <c r="G171" i="14"/>
  <c r="AD165" i="14"/>
  <c r="Y165" i="14"/>
  <c r="X165" i="14"/>
  <c r="AE165" i="14" s="1"/>
  <c r="W165" i="14"/>
  <c r="U165" i="14"/>
  <c r="R165" i="14"/>
  <c r="P165" i="14"/>
  <c r="N165" i="14"/>
  <c r="L165" i="14"/>
  <c r="J165" i="14"/>
  <c r="I165" i="14"/>
  <c r="G165" i="14"/>
  <c r="AD162" i="14"/>
  <c r="Y162" i="14"/>
  <c r="X162" i="14"/>
  <c r="AE162" i="14" s="1"/>
  <c r="AF162" i="14" s="1"/>
  <c r="W162" i="14"/>
  <c r="U162" i="14"/>
  <c r="R162" i="14"/>
  <c r="P162" i="14"/>
  <c r="N162" i="14"/>
  <c r="L162" i="14"/>
  <c r="J162" i="14"/>
  <c r="I162" i="14"/>
  <c r="G162" i="14"/>
  <c r="AD159" i="14"/>
  <c r="Y159" i="14"/>
  <c r="X159" i="14"/>
  <c r="AE159" i="14" s="1"/>
  <c r="AF159" i="14" s="1"/>
  <c r="W159" i="14"/>
  <c r="U159" i="14"/>
  <c r="R159" i="14"/>
  <c r="P159" i="14"/>
  <c r="N159" i="14"/>
  <c r="L159" i="14"/>
  <c r="J159" i="14"/>
  <c r="I159" i="14"/>
  <c r="G159" i="14"/>
  <c r="AE156" i="14"/>
  <c r="AD156" i="14"/>
  <c r="AF156" i="14" s="1"/>
  <c r="Y156" i="14"/>
  <c r="W156" i="14"/>
  <c r="U156" i="14"/>
  <c r="R156" i="14"/>
  <c r="P156" i="14"/>
  <c r="N156" i="14"/>
  <c r="L156" i="14"/>
  <c r="J156" i="14"/>
  <c r="I156" i="14"/>
  <c r="G156" i="14"/>
  <c r="AE153" i="14"/>
  <c r="AD153" i="14"/>
  <c r="Y153" i="14"/>
  <c r="W153" i="14"/>
  <c r="U153" i="14"/>
  <c r="R153" i="14"/>
  <c r="P153" i="14"/>
  <c r="N153" i="14"/>
  <c r="L153" i="14"/>
  <c r="J153" i="14"/>
  <c r="I153" i="14"/>
  <c r="G153" i="14"/>
  <c r="AD150" i="14"/>
  <c r="Y150" i="14"/>
  <c r="X150" i="14"/>
  <c r="AE150" i="14" s="1"/>
  <c r="AF150" i="14" s="1"/>
  <c r="W150" i="14"/>
  <c r="U150" i="14"/>
  <c r="R150" i="14"/>
  <c r="P150" i="14"/>
  <c r="N150" i="14"/>
  <c r="L150" i="14"/>
  <c r="J150" i="14"/>
  <c r="I150" i="14"/>
  <c r="G150" i="14"/>
  <c r="AE147" i="14"/>
  <c r="AD147" i="14"/>
  <c r="Y147" i="14"/>
  <c r="W147" i="14"/>
  <c r="U147" i="14"/>
  <c r="R147" i="14"/>
  <c r="P147" i="14"/>
  <c r="N147" i="14"/>
  <c r="L147" i="14"/>
  <c r="J147" i="14"/>
  <c r="I147" i="14"/>
  <c r="G147" i="14"/>
  <c r="AE144" i="14"/>
  <c r="AD144" i="14"/>
  <c r="Y144" i="14"/>
  <c r="W144" i="14"/>
  <c r="U144" i="14"/>
  <c r="R144" i="14"/>
  <c r="P144" i="14"/>
  <c r="N144" i="14"/>
  <c r="L144" i="14"/>
  <c r="J144" i="14"/>
  <c r="I144" i="14"/>
  <c r="G144" i="14"/>
  <c r="AD141" i="14"/>
  <c r="Y141" i="14"/>
  <c r="X141" i="14"/>
  <c r="AE141" i="14" s="1"/>
  <c r="AF141" i="14" s="1"/>
  <c r="W141" i="14"/>
  <c r="U141" i="14"/>
  <c r="R141" i="14"/>
  <c r="P141" i="14"/>
  <c r="N141" i="14"/>
  <c r="L141" i="14"/>
  <c r="J141" i="14"/>
  <c r="I141" i="14"/>
  <c r="G141" i="14"/>
  <c r="AD138" i="14"/>
  <c r="Y138" i="14"/>
  <c r="X138" i="14"/>
  <c r="AE138" i="14" s="1"/>
  <c r="AF138" i="14" s="1"/>
  <c r="W138" i="14"/>
  <c r="U138" i="14"/>
  <c r="R138" i="14"/>
  <c r="P138" i="14"/>
  <c r="N138" i="14"/>
  <c r="L138" i="14"/>
  <c r="J138" i="14"/>
  <c r="I138" i="14"/>
  <c r="G138" i="14"/>
  <c r="AD135" i="14"/>
  <c r="Y135" i="14"/>
  <c r="X135" i="14"/>
  <c r="AE135" i="14" s="1"/>
  <c r="W135" i="14"/>
  <c r="U135" i="14"/>
  <c r="R135" i="14"/>
  <c r="P135" i="14"/>
  <c r="N135" i="14"/>
  <c r="L135" i="14"/>
  <c r="J135" i="14"/>
  <c r="I135" i="14"/>
  <c r="G135" i="14"/>
  <c r="AD132" i="14"/>
  <c r="Y132" i="14"/>
  <c r="X132" i="14"/>
  <c r="AE132" i="14" s="1"/>
  <c r="AF132" i="14" s="1"/>
  <c r="W132" i="14"/>
  <c r="U132" i="14"/>
  <c r="R132" i="14"/>
  <c r="P132" i="14"/>
  <c r="N132" i="14"/>
  <c r="L132" i="14"/>
  <c r="J132" i="14"/>
  <c r="I132" i="14"/>
  <c r="G132" i="14"/>
  <c r="AE126" i="14"/>
  <c r="AD126" i="14"/>
  <c r="Y126" i="14"/>
  <c r="W126" i="14"/>
  <c r="U126" i="14"/>
  <c r="R126" i="14"/>
  <c r="P126" i="14"/>
  <c r="N126" i="14"/>
  <c r="L126" i="14"/>
  <c r="J126" i="14"/>
  <c r="I126" i="14"/>
  <c r="G126" i="14"/>
  <c r="AE120" i="14"/>
  <c r="AD120" i="14"/>
  <c r="Y120" i="14"/>
  <c r="W120" i="14"/>
  <c r="U120" i="14"/>
  <c r="R120" i="14"/>
  <c r="P120" i="14"/>
  <c r="N120" i="14"/>
  <c r="L120" i="14"/>
  <c r="J120" i="14"/>
  <c r="I120" i="14"/>
  <c r="G120" i="14"/>
  <c r="AE117" i="14"/>
  <c r="AD117" i="14"/>
  <c r="Y117" i="14"/>
  <c r="W117" i="14"/>
  <c r="U117" i="14"/>
  <c r="R117" i="14"/>
  <c r="P117" i="14"/>
  <c r="N117" i="14"/>
  <c r="L117" i="14"/>
  <c r="J117" i="14"/>
  <c r="I117" i="14"/>
  <c r="G117" i="14"/>
  <c r="AE114" i="14"/>
  <c r="AD114" i="14"/>
  <c r="AF114" i="14" s="1"/>
  <c r="Y114" i="14"/>
  <c r="W114" i="14"/>
  <c r="U114" i="14"/>
  <c r="R114" i="14"/>
  <c r="P114" i="14"/>
  <c r="N114" i="14"/>
  <c r="L114" i="14"/>
  <c r="J114" i="14"/>
  <c r="I114" i="14"/>
  <c r="G114" i="14"/>
  <c r="AD111" i="14"/>
  <c r="Y111" i="14"/>
  <c r="X111" i="14"/>
  <c r="AE111" i="14" s="1"/>
  <c r="AF111" i="14" s="1"/>
  <c r="W111" i="14"/>
  <c r="U111" i="14"/>
  <c r="R111" i="14"/>
  <c r="P111" i="14"/>
  <c r="N111" i="14"/>
  <c r="L111" i="14"/>
  <c r="J111" i="14"/>
  <c r="I111" i="14"/>
  <c r="G111" i="14"/>
  <c r="AD108" i="14"/>
  <c r="Y108" i="14"/>
  <c r="X108" i="14"/>
  <c r="AE108" i="14" s="1"/>
  <c r="W108" i="14"/>
  <c r="U108" i="14"/>
  <c r="R108" i="14"/>
  <c r="P108" i="14"/>
  <c r="N108" i="14"/>
  <c r="L108" i="14"/>
  <c r="J108" i="14"/>
  <c r="I108" i="14"/>
  <c r="G108" i="14"/>
  <c r="AE105" i="14"/>
  <c r="AD105" i="14"/>
  <c r="Y105" i="14"/>
  <c r="W105" i="14"/>
  <c r="U105" i="14"/>
  <c r="R105" i="14"/>
  <c r="P105" i="14"/>
  <c r="N105" i="14"/>
  <c r="L105" i="14"/>
  <c r="J105" i="14"/>
  <c r="I105" i="14"/>
  <c r="G105" i="14"/>
  <c r="AD102" i="14"/>
  <c r="AF102" i="14" s="1"/>
  <c r="Y102" i="14"/>
  <c r="X102" i="14"/>
  <c r="AE102" i="14" s="1"/>
  <c r="W102" i="14"/>
  <c r="U102" i="14"/>
  <c r="R102" i="14"/>
  <c r="P102" i="14"/>
  <c r="N102" i="14"/>
  <c r="L102" i="14"/>
  <c r="J102" i="14"/>
  <c r="I102" i="14"/>
  <c r="G102" i="14"/>
  <c r="AE99" i="14"/>
  <c r="AD99" i="14"/>
  <c r="Y99" i="14"/>
  <c r="E226" i="14"/>
  <c r="I226" i="14" s="1"/>
  <c r="W99" i="14"/>
  <c r="U99" i="14"/>
  <c r="R99" i="14"/>
  <c r="P99" i="14"/>
  <c r="N99" i="14"/>
  <c r="L99" i="14"/>
  <c r="J99" i="14"/>
  <c r="I99" i="14"/>
  <c r="G99" i="14"/>
  <c r="AD96" i="14"/>
  <c r="Y96" i="14"/>
  <c r="X96" i="14"/>
  <c r="AE96" i="14"/>
  <c r="W96" i="14"/>
  <c r="U96" i="14"/>
  <c r="R96" i="14"/>
  <c r="P96" i="14"/>
  <c r="N96" i="14"/>
  <c r="L96" i="14"/>
  <c r="J96" i="14"/>
  <c r="I96" i="14"/>
  <c r="G96" i="14"/>
  <c r="AE93" i="14"/>
  <c r="AD93" i="14"/>
  <c r="AF93" i="14" s="1"/>
  <c r="Y93" i="14"/>
  <c r="W93" i="14"/>
  <c r="U93" i="14"/>
  <c r="R93" i="14"/>
  <c r="P93" i="14"/>
  <c r="N93" i="14"/>
  <c r="L93" i="14"/>
  <c r="J93" i="14"/>
  <c r="I93" i="14"/>
  <c r="G93" i="14"/>
  <c r="AE90" i="14"/>
  <c r="AD90" i="14"/>
  <c r="AF90" i="14"/>
  <c r="Y90" i="14"/>
  <c r="W90" i="14"/>
  <c r="U90" i="14"/>
  <c r="G90" i="14"/>
  <c r="AE87" i="14"/>
  <c r="AD87" i="14"/>
  <c r="Y87" i="14"/>
  <c r="W87" i="14"/>
  <c r="U87" i="14"/>
  <c r="R87" i="14"/>
  <c r="P87" i="14"/>
  <c r="N87" i="14"/>
  <c r="L87" i="14"/>
  <c r="J87" i="14"/>
  <c r="I87" i="14"/>
  <c r="G87" i="14"/>
  <c r="AD84" i="14"/>
  <c r="Y84" i="14"/>
  <c r="X84" i="14"/>
  <c r="AE84" i="14" s="1"/>
  <c r="W84" i="14"/>
  <c r="U84" i="14"/>
  <c r="R84" i="14"/>
  <c r="P84" i="14"/>
  <c r="N84" i="14"/>
  <c r="L84" i="14"/>
  <c r="J84" i="14"/>
  <c r="I84" i="14"/>
  <c r="G84" i="14"/>
  <c r="X81" i="14"/>
  <c r="AE81" i="14" s="1"/>
  <c r="AD81" i="14"/>
  <c r="Y81" i="14"/>
  <c r="W81" i="14"/>
  <c r="U81" i="14"/>
  <c r="R81" i="14"/>
  <c r="P81" i="14"/>
  <c r="N81" i="14"/>
  <c r="L81" i="14"/>
  <c r="J81" i="14"/>
  <c r="I81" i="14"/>
  <c r="G81" i="14"/>
  <c r="AE78" i="14"/>
  <c r="AD78" i="14"/>
  <c r="AF78" i="14" s="1"/>
  <c r="Y78" i="14"/>
  <c r="W78" i="14"/>
  <c r="U78" i="14"/>
  <c r="R78" i="14"/>
  <c r="P78" i="14"/>
  <c r="N78" i="14"/>
  <c r="L78" i="14"/>
  <c r="J78" i="14"/>
  <c r="I78" i="14"/>
  <c r="G78" i="14"/>
  <c r="AE75" i="14"/>
  <c r="AD75" i="14"/>
  <c r="AF75" i="14" s="1"/>
  <c r="Y75" i="14"/>
  <c r="W75" i="14"/>
  <c r="U75" i="14"/>
  <c r="R75" i="14"/>
  <c r="P75" i="14"/>
  <c r="N75" i="14"/>
  <c r="L75" i="14"/>
  <c r="J75" i="14"/>
  <c r="I75" i="14"/>
  <c r="G75" i="14"/>
  <c r="AD72" i="14"/>
  <c r="Y72" i="14"/>
  <c r="X72" i="14"/>
  <c r="AE72" i="14" s="1"/>
  <c r="W72" i="14"/>
  <c r="U72" i="14"/>
  <c r="R72" i="14"/>
  <c r="P72" i="14"/>
  <c r="N72" i="14"/>
  <c r="L72" i="14"/>
  <c r="J72" i="14"/>
  <c r="I72" i="14"/>
  <c r="G72" i="14"/>
  <c r="AE69" i="14"/>
  <c r="AD69" i="14"/>
  <c r="Y69" i="14"/>
  <c r="W69" i="14"/>
  <c r="U69" i="14"/>
  <c r="R69" i="14"/>
  <c r="P69" i="14"/>
  <c r="N69" i="14"/>
  <c r="L69" i="14"/>
  <c r="J69" i="14"/>
  <c r="I69" i="14"/>
  <c r="G69" i="14"/>
  <c r="AE66" i="14"/>
  <c r="AD66" i="14"/>
  <c r="Y66" i="14"/>
  <c r="W66" i="14"/>
  <c r="U66" i="14"/>
  <c r="R66" i="14"/>
  <c r="P66" i="14"/>
  <c r="N66" i="14"/>
  <c r="L66" i="14"/>
  <c r="J66" i="14"/>
  <c r="I66" i="14"/>
  <c r="G66" i="14"/>
  <c r="AE63" i="14"/>
  <c r="AD63" i="14"/>
  <c r="Y63" i="14"/>
  <c r="W63" i="14"/>
  <c r="U63" i="14"/>
  <c r="R63" i="14"/>
  <c r="P63" i="14"/>
  <c r="N63" i="14"/>
  <c r="L63" i="14"/>
  <c r="J63" i="14"/>
  <c r="I63" i="14"/>
  <c r="G63" i="14"/>
  <c r="AD60" i="14"/>
  <c r="Y60" i="14"/>
  <c r="X60" i="14"/>
  <c r="AE60" i="14" s="1"/>
  <c r="W60" i="14"/>
  <c r="U60" i="14"/>
  <c r="R60" i="14"/>
  <c r="P60" i="14"/>
  <c r="N60" i="14"/>
  <c r="L60" i="14"/>
  <c r="J60" i="14"/>
  <c r="I60" i="14"/>
  <c r="G60" i="14"/>
  <c r="AD57" i="14"/>
  <c r="Y57" i="14"/>
  <c r="X57" i="14"/>
  <c r="AE57" i="14"/>
  <c r="AF57" i="14" s="1"/>
  <c r="W57" i="14"/>
  <c r="U57" i="14"/>
  <c r="R57" i="14"/>
  <c r="P57" i="14"/>
  <c r="N57" i="14"/>
  <c r="L57" i="14"/>
  <c r="J57" i="14"/>
  <c r="I57" i="14"/>
  <c r="G57" i="14"/>
  <c r="AE54" i="14"/>
  <c r="AD54" i="14"/>
  <c r="Y54" i="14"/>
  <c r="W54" i="14"/>
  <c r="U54" i="14"/>
  <c r="R54" i="14"/>
  <c r="P54" i="14"/>
  <c r="N54" i="14"/>
  <c r="L54" i="14"/>
  <c r="J54" i="14"/>
  <c r="I54" i="14"/>
  <c r="G54" i="14"/>
  <c r="AD51" i="14"/>
  <c r="AF51" i="14" s="1"/>
  <c r="Y51" i="14"/>
  <c r="X51" i="14"/>
  <c r="AE51" i="14" s="1"/>
  <c r="W51" i="14"/>
  <c r="U51" i="14"/>
  <c r="R51" i="14"/>
  <c r="P51" i="14"/>
  <c r="N51" i="14"/>
  <c r="L51" i="14"/>
  <c r="J51" i="14"/>
  <c r="I51" i="14"/>
  <c r="G51" i="14"/>
  <c r="AE48" i="14"/>
  <c r="AF48" i="14" s="1"/>
  <c r="AD48" i="14"/>
  <c r="Y48" i="14"/>
  <c r="W48" i="14"/>
  <c r="U48" i="14"/>
  <c r="R48" i="14"/>
  <c r="P48" i="14"/>
  <c r="N48" i="14"/>
  <c r="L48" i="14"/>
  <c r="J48" i="14"/>
  <c r="I48" i="14"/>
  <c r="G48" i="14"/>
  <c r="AE45" i="14"/>
  <c r="AD45" i="14"/>
  <c r="Y45" i="14"/>
  <c r="W45" i="14"/>
  <c r="U45" i="14"/>
  <c r="R45" i="14"/>
  <c r="P45" i="14"/>
  <c r="N45" i="14"/>
  <c r="L45" i="14"/>
  <c r="J45" i="14"/>
  <c r="I45" i="14"/>
  <c r="G45" i="14"/>
  <c r="AE42" i="14"/>
  <c r="AF42" i="14" s="1"/>
  <c r="AD42" i="14"/>
  <c r="Y42" i="14"/>
  <c r="W42" i="14"/>
  <c r="U42" i="14"/>
  <c r="R42" i="14"/>
  <c r="P42" i="14"/>
  <c r="N42" i="14"/>
  <c r="L42" i="14"/>
  <c r="J42" i="14"/>
  <c r="I42" i="14"/>
  <c r="G42" i="14"/>
  <c r="AE39" i="14"/>
  <c r="AF39" i="14" s="1"/>
  <c r="AD39" i="14"/>
  <c r="Y39" i="14"/>
  <c r="W39" i="14"/>
  <c r="U39" i="14"/>
  <c r="R39" i="14"/>
  <c r="P39" i="14"/>
  <c r="N39" i="14"/>
  <c r="L39" i="14"/>
  <c r="J39" i="14"/>
  <c r="I39" i="14"/>
  <c r="G39" i="14"/>
  <c r="AE36" i="14"/>
  <c r="AD36" i="14"/>
  <c r="Y36" i="14"/>
  <c r="W36" i="14"/>
  <c r="U36" i="14"/>
  <c r="R36" i="14"/>
  <c r="P36" i="14"/>
  <c r="N36" i="14"/>
  <c r="L36" i="14"/>
  <c r="J36" i="14"/>
  <c r="I36" i="14"/>
  <c r="G36" i="14"/>
  <c r="AE33" i="14"/>
  <c r="AD33" i="14"/>
  <c r="Y33" i="14"/>
  <c r="W33" i="14"/>
  <c r="U33" i="14"/>
  <c r="R33" i="14"/>
  <c r="P33" i="14"/>
  <c r="N33" i="14"/>
  <c r="L33" i="14"/>
  <c r="J33" i="14"/>
  <c r="I33" i="14"/>
  <c r="G33" i="14"/>
  <c r="AE30" i="14"/>
  <c r="AD30" i="14"/>
  <c r="Y30" i="14"/>
  <c r="W30" i="14"/>
  <c r="U30" i="14"/>
  <c r="R30" i="14"/>
  <c r="P30" i="14"/>
  <c r="N30" i="14"/>
  <c r="L30" i="14"/>
  <c r="J30" i="14"/>
  <c r="I30" i="14"/>
  <c r="G30" i="14"/>
  <c r="AE27" i="14"/>
  <c r="AD27" i="14"/>
  <c r="Y27" i="14"/>
  <c r="W27" i="14"/>
  <c r="U27" i="14"/>
  <c r="R27" i="14"/>
  <c r="P27" i="14"/>
  <c r="N27" i="14"/>
  <c r="L27" i="14"/>
  <c r="J27" i="14"/>
  <c r="I27" i="14"/>
  <c r="G27" i="14"/>
  <c r="AE24" i="14"/>
  <c r="AF24" i="14" s="1"/>
  <c r="AD24" i="14"/>
  <c r="Y24" i="14"/>
  <c r="W24" i="14"/>
  <c r="U24" i="14"/>
  <c r="R24" i="14"/>
  <c r="P24" i="14"/>
  <c r="N24" i="14"/>
  <c r="L24" i="14"/>
  <c r="J24" i="14"/>
  <c r="I24" i="14"/>
  <c r="G24" i="14"/>
  <c r="AE21" i="14"/>
  <c r="AD21" i="14"/>
  <c r="AF21" i="14" s="1"/>
  <c r="Y21" i="14"/>
  <c r="W21" i="14"/>
  <c r="U21" i="14"/>
  <c r="R21" i="14"/>
  <c r="P21" i="14"/>
  <c r="N21" i="14"/>
  <c r="L21" i="14"/>
  <c r="J21" i="14"/>
  <c r="I21" i="14"/>
  <c r="G21" i="14"/>
  <c r="AE15" i="14"/>
  <c r="AD15" i="14"/>
  <c r="AF15" i="14" s="1"/>
  <c r="Y15" i="14"/>
  <c r="W15" i="14"/>
  <c r="U15" i="14"/>
  <c r="R15" i="14"/>
  <c r="P15" i="14"/>
  <c r="N15" i="14"/>
  <c r="L15" i="14"/>
  <c r="J15" i="14"/>
  <c r="AB15" i="14" s="1"/>
  <c r="AC15" i="14" s="1"/>
  <c r="I15" i="14"/>
  <c r="G15" i="14"/>
  <c r="AE12" i="14"/>
  <c r="AD12" i="14"/>
  <c r="AF12" i="14" s="1"/>
  <c r="Y12" i="14"/>
  <c r="W12" i="14"/>
  <c r="U12" i="14"/>
  <c r="R12" i="14"/>
  <c r="P12" i="14"/>
  <c r="N12" i="14"/>
  <c r="L12" i="14"/>
  <c r="J12" i="14"/>
  <c r="I12" i="14"/>
  <c r="G12" i="14"/>
  <c r="AD9" i="14"/>
  <c r="Y9" i="14"/>
  <c r="X9" i="14"/>
  <c r="W9" i="14"/>
  <c r="U9" i="14"/>
  <c r="R9" i="14"/>
  <c r="P9" i="14"/>
  <c r="N9" i="14"/>
  <c r="L9" i="14"/>
  <c r="J9" i="14"/>
  <c r="I9" i="14"/>
  <c r="G9" i="14"/>
  <c r="AF36" i="14"/>
  <c r="AF192" i="14"/>
  <c r="AB12" i="14"/>
  <c r="AC12" i="14"/>
  <c r="AE9" i="14"/>
  <c r="AF9" i="14" s="1"/>
  <c r="AF30" i="14"/>
  <c r="AF198" i="14"/>
  <c r="AB9" i="14"/>
  <c r="AC9" i="14" s="1"/>
  <c r="AJ285" i="1"/>
  <c r="AI285" i="1"/>
  <c r="AH285" i="1"/>
  <c r="AF285" i="1"/>
  <c r="AC285" i="1"/>
  <c r="Z285" i="1"/>
  <c r="X285" i="1"/>
  <c r="R285" i="1"/>
  <c r="M285" i="1"/>
  <c r="I285" i="1"/>
  <c r="AJ312" i="1"/>
  <c r="G389" i="1" s="1"/>
  <c r="I389" i="1" s="1"/>
  <c r="J389" i="1" s="1"/>
  <c r="AH312" i="1"/>
  <c r="AF312" i="1"/>
  <c r="AC312" i="1"/>
  <c r="Z312" i="1"/>
  <c r="X312" i="1"/>
  <c r="R312" i="1"/>
  <c r="M312" i="1"/>
  <c r="I312" i="1"/>
  <c r="AP228" i="1"/>
  <c r="AO228" i="1"/>
  <c r="AJ228" i="1"/>
  <c r="AH228" i="1"/>
  <c r="AF228" i="1"/>
  <c r="AC228" i="1"/>
  <c r="Z228" i="1"/>
  <c r="X228" i="1"/>
  <c r="R228" i="1"/>
  <c r="M228" i="1"/>
  <c r="I228" i="1"/>
  <c r="AJ207" i="1"/>
  <c r="AH207" i="1"/>
  <c r="AF207" i="1"/>
  <c r="AC207" i="1"/>
  <c r="Z207" i="1"/>
  <c r="X207" i="1"/>
  <c r="R207" i="1"/>
  <c r="M207" i="1"/>
  <c r="AP207" i="1" s="1"/>
  <c r="I207" i="1"/>
  <c r="AJ30" i="1"/>
  <c r="AH30" i="1"/>
  <c r="AF30" i="1"/>
  <c r="AC30" i="1"/>
  <c r="Z30" i="1"/>
  <c r="X30" i="1"/>
  <c r="R30" i="1"/>
  <c r="M30" i="1"/>
  <c r="AP30" i="1" s="1"/>
  <c r="I30" i="1"/>
  <c r="AJ210" i="1"/>
  <c r="AH210" i="1"/>
  <c r="AF210" i="1"/>
  <c r="Z210" i="1"/>
  <c r="G366" i="1" s="1"/>
  <c r="I366" i="1" s="1"/>
  <c r="J366" i="1" s="1"/>
  <c r="X210" i="1"/>
  <c r="R210" i="1"/>
  <c r="M210" i="1"/>
  <c r="AP210" i="1" s="1"/>
  <c r="I210" i="1"/>
  <c r="M349" i="1"/>
  <c r="M392" i="1"/>
  <c r="M348" i="1"/>
  <c r="M339" i="1"/>
  <c r="M336" i="1"/>
  <c r="M333" i="1"/>
  <c r="M327" i="1"/>
  <c r="M324" i="1"/>
  <c r="M321" i="1"/>
  <c r="M300" i="1"/>
  <c r="M297" i="1"/>
  <c r="AP297" i="1" s="1"/>
  <c r="M291" i="1"/>
  <c r="M276" i="1"/>
  <c r="M273" i="1"/>
  <c r="M270" i="1"/>
  <c r="M267" i="1"/>
  <c r="M264" i="1"/>
  <c r="M261" i="1"/>
  <c r="M258" i="1"/>
  <c r="M255" i="1"/>
  <c r="M252" i="1"/>
  <c r="M249" i="1"/>
  <c r="M246" i="1"/>
  <c r="M237" i="1"/>
  <c r="M234" i="1"/>
  <c r="AP234" i="1" s="1"/>
  <c r="M201" i="1"/>
  <c r="AP201" i="1" s="1"/>
  <c r="M192" i="1"/>
  <c r="M189" i="1"/>
  <c r="M186" i="1"/>
  <c r="M183" i="1"/>
  <c r="AP183" i="1" s="1"/>
  <c r="M177" i="1"/>
  <c r="M174" i="1"/>
  <c r="M162" i="1"/>
  <c r="M159" i="1"/>
  <c r="M141" i="1"/>
  <c r="M138" i="1"/>
  <c r="AP138" i="1" s="1"/>
  <c r="M135" i="1"/>
  <c r="M132" i="1"/>
  <c r="M123" i="1"/>
  <c r="M120" i="1"/>
  <c r="AP120" i="1" s="1"/>
  <c r="M117" i="1"/>
  <c r="AP117" i="1" s="1"/>
  <c r="M105" i="1"/>
  <c r="M102" i="1"/>
  <c r="M99" i="1"/>
  <c r="M96" i="1"/>
  <c r="M93" i="1"/>
  <c r="M90" i="1"/>
  <c r="M87" i="1"/>
  <c r="AP87" i="1" s="1"/>
  <c r="AQ87" i="1" s="1"/>
  <c r="M84" i="1"/>
  <c r="AP84" i="1" s="1"/>
  <c r="M81" i="1"/>
  <c r="AP81" i="1" s="1"/>
  <c r="M72" i="1"/>
  <c r="M69" i="1"/>
  <c r="AP69" i="1" s="1"/>
  <c r="M66" i="1"/>
  <c r="AP66" i="1" s="1"/>
  <c r="AQ66" i="1" s="1"/>
  <c r="M63" i="1"/>
  <c r="AP63" i="1" s="1"/>
  <c r="M27" i="1"/>
  <c r="AP27" i="1" s="1"/>
  <c r="M21" i="1"/>
  <c r="M18" i="1"/>
  <c r="AP18" i="1" s="1"/>
  <c r="M12" i="1"/>
  <c r="AP12" i="1" s="1"/>
  <c r="AJ333" i="1"/>
  <c r="AH333" i="1"/>
  <c r="AF333" i="1"/>
  <c r="AC333" i="1"/>
  <c r="G369" i="1" s="1"/>
  <c r="I369" i="1" s="1"/>
  <c r="J369" i="1" s="1"/>
  <c r="Z333" i="1"/>
  <c r="G383" i="1" s="1"/>
  <c r="I383" i="1" s="1"/>
  <c r="J383" i="1" s="1"/>
  <c r="X333" i="1"/>
  <c r="R333" i="1"/>
  <c r="I333" i="1"/>
  <c r="AJ21" i="1"/>
  <c r="AH21" i="1"/>
  <c r="AF21" i="1"/>
  <c r="AC21" i="1"/>
  <c r="Z21" i="1"/>
  <c r="X21" i="1"/>
  <c r="R21" i="1"/>
  <c r="I21" i="1"/>
  <c r="I135" i="1"/>
  <c r="R135" i="1"/>
  <c r="X135" i="1"/>
  <c r="Z135" i="1"/>
  <c r="AC135" i="1"/>
  <c r="AF135" i="1"/>
  <c r="AH135" i="1"/>
  <c r="AJ135" i="1"/>
  <c r="AO135" i="1"/>
  <c r="AP135" i="1"/>
  <c r="AJ120" i="1"/>
  <c r="AH120" i="1"/>
  <c r="AF120" i="1"/>
  <c r="AC120" i="1"/>
  <c r="Z120" i="1"/>
  <c r="X120" i="1"/>
  <c r="R120" i="1"/>
  <c r="I120" i="1"/>
  <c r="AJ117" i="1"/>
  <c r="AH117" i="1"/>
  <c r="AF117" i="1"/>
  <c r="AC117" i="1"/>
  <c r="Z117" i="1"/>
  <c r="X117" i="1"/>
  <c r="R117" i="1"/>
  <c r="I117" i="1"/>
  <c r="AJ84" i="1"/>
  <c r="AH84" i="1"/>
  <c r="AF84" i="1"/>
  <c r="AC84" i="1"/>
  <c r="Z84" i="1"/>
  <c r="X84" i="1"/>
  <c r="R84" i="1"/>
  <c r="I84" i="1"/>
  <c r="R393" i="1"/>
  <c r="S351" i="1"/>
  <c r="Y351" i="1"/>
  <c r="AO339" i="1"/>
  <c r="AJ339" i="1"/>
  <c r="AI339" i="1"/>
  <c r="AP339" i="1" s="1"/>
  <c r="AH339" i="1"/>
  <c r="AF339" i="1"/>
  <c r="AC339" i="1"/>
  <c r="Z339" i="1"/>
  <c r="X339" i="1"/>
  <c r="R339" i="1"/>
  <c r="I339" i="1"/>
  <c r="AO336" i="1"/>
  <c r="AJ336" i="1"/>
  <c r="AP336" i="1"/>
  <c r="AH336" i="1"/>
  <c r="AF336" i="1"/>
  <c r="AC336" i="1"/>
  <c r="Z336" i="1"/>
  <c r="X336" i="1"/>
  <c r="R336" i="1"/>
  <c r="I336" i="1"/>
  <c r="AO327" i="1"/>
  <c r="AJ327" i="1"/>
  <c r="AP327" i="1"/>
  <c r="AH327" i="1"/>
  <c r="AF327" i="1"/>
  <c r="AC327" i="1"/>
  <c r="Z327" i="1"/>
  <c r="X327" i="1"/>
  <c r="R327" i="1"/>
  <c r="I327" i="1"/>
  <c r="AO324" i="1"/>
  <c r="AJ324" i="1"/>
  <c r="AI324" i="1"/>
  <c r="AP324" i="1" s="1"/>
  <c r="AH324" i="1"/>
  <c r="AF324" i="1"/>
  <c r="AC324" i="1"/>
  <c r="Z324" i="1"/>
  <c r="X324" i="1"/>
  <c r="R324" i="1"/>
  <c r="I324" i="1"/>
  <c r="AJ321" i="1"/>
  <c r="AI321" i="1"/>
  <c r="AH321" i="1"/>
  <c r="AF321" i="1"/>
  <c r="AC321" i="1"/>
  <c r="Z321" i="1"/>
  <c r="X321" i="1"/>
  <c r="R321" i="1"/>
  <c r="I321" i="1"/>
  <c r="AO300" i="1"/>
  <c r="AJ300" i="1"/>
  <c r="AI300" i="1"/>
  <c r="AH300" i="1"/>
  <c r="AF300" i="1"/>
  <c r="AC300" i="1"/>
  <c r="Z300" i="1"/>
  <c r="X300" i="1"/>
  <c r="R300" i="1"/>
  <c r="I300" i="1"/>
  <c r="AJ297" i="1"/>
  <c r="AH297" i="1"/>
  <c r="AF297" i="1"/>
  <c r="AC297" i="1"/>
  <c r="Z297" i="1"/>
  <c r="X297" i="1"/>
  <c r="R297" i="1"/>
  <c r="I297" i="1"/>
  <c r="AJ291" i="1"/>
  <c r="AI291" i="1"/>
  <c r="AH291" i="1"/>
  <c r="AF291" i="1"/>
  <c r="AC291" i="1"/>
  <c r="Z291" i="1"/>
  <c r="X291" i="1"/>
  <c r="R291" i="1"/>
  <c r="I291" i="1"/>
  <c r="AM344" i="1"/>
  <c r="AM343" i="1"/>
  <c r="AQ344" i="1"/>
  <c r="AQ343" i="1"/>
  <c r="AO276" i="1"/>
  <c r="AO273" i="1"/>
  <c r="AO270" i="1"/>
  <c r="AO267" i="1"/>
  <c r="AO264" i="1"/>
  <c r="AO261" i="1"/>
  <c r="AO258" i="1"/>
  <c r="AO255" i="1"/>
  <c r="AO249" i="1"/>
  <c r="AO246" i="1"/>
  <c r="AO192" i="1"/>
  <c r="AO189" i="1"/>
  <c r="AO186" i="1"/>
  <c r="AO177" i="1"/>
  <c r="AO174" i="1"/>
  <c r="AO162" i="1"/>
  <c r="AO141" i="1"/>
  <c r="AO138" i="1"/>
  <c r="AO123" i="1"/>
  <c r="AO105" i="1"/>
  <c r="AO102" i="1"/>
  <c r="AO99" i="1"/>
  <c r="AO96" i="1"/>
  <c r="AO93" i="1"/>
  <c r="AO90" i="1"/>
  <c r="AO72" i="1"/>
  <c r="AP174" i="1"/>
  <c r="AJ174" i="1"/>
  <c r="AP162" i="1"/>
  <c r="AJ162" i="1"/>
  <c r="AI159" i="1"/>
  <c r="AJ159" i="1"/>
  <c r="AI141" i="1"/>
  <c r="AP141" i="1" s="1"/>
  <c r="AJ141" i="1"/>
  <c r="AJ138" i="1"/>
  <c r="AI132" i="1"/>
  <c r="AI96" i="1"/>
  <c r="AP96" i="1" s="1"/>
  <c r="AI102" i="1"/>
  <c r="AP102" i="1" s="1"/>
  <c r="AI105" i="1"/>
  <c r="AP105" i="1" s="1"/>
  <c r="AI186" i="1"/>
  <c r="AI192" i="1"/>
  <c r="AP192" i="1" s="1"/>
  <c r="AI237" i="1"/>
  <c r="AI246" i="1"/>
  <c r="AI249" i="1"/>
  <c r="AP249" i="1" s="1"/>
  <c r="AI252" i="1"/>
  <c r="AI255" i="1"/>
  <c r="AP255" i="1" s="1"/>
  <c r="AI264" i="1"/>
  <c r="AP264" i="1" s="1"/>
  <c r="AI273" i="1"/>
  <c r="AP273" i="1" s="1"/>
  <c r="AI276" i="1"/>
  <c r="AP276" i="1" s="1"/>
  <c r="AI177" i="1"/>
  <c r="AP177" i="1" s="1"/>
  <c r="AJ132" i="1"/>
  <c r="AP123" i="1"/>
  <c r="AJ123" i="1"/>
  <c r="AJ12" i="1"/>
  <c r="AJ27" i="1"/>
  <c r="AJ18" i="1"/>
  <c r="AJ66" i="1"/>
  <c r="AJ87" i="1"/>
  <c r="AJ90" i="1"/>
  <c r="AJ93" i="1"/>
  <c r="AJ96" i="1"/>
  <c r="AJ99" i="1"/>
  <c r="AJ102" i="1"/>
  <c r="AJ105" i="1"/>
  <c r="AJ186" i="1"/>
  <c r="AJ189" i="1"/>
  <c r="AJ192" i="1"/>
  <c r="AJ201" i="1"/>
  <c r="AJ234" i="1"/>
  <c r="AJ237" i="1"/>
  <c r="AJ246" i="1"/>
  <c r="AJ249" i="1"/>
  <c r="G380" i="1" s="1"/>
  <c r="AJ252" i="1"/>
  <c r="AJ255" i="1"/>
  <c r="AJ258" i="1"/>
  <c r="AJ261" i="1"/>
  <c r="AJ264" i="1"/>
  <c r="AJ267" i="1"/>
  <c r="AJ270" i="1"/>
  <c r="AJ273" i="1"/>
  <c r="AJ276" i="1"/>
  <c r="AJ63" i="1"/>
  <c r="AJ69" i="1"/>
  <c r="AJ72" i="1"/>
  <c r="AJ81" i="1"/>
  <c r="AJ177" i="1"/>
  <c r="AJ183" i="1"/>
  <c r="AP99" i="1"/>
  <c r="AP189" i="1"/>
  <c r="AP258" i="1"/>
  <c r="AP261" i="1"/>
  <c r="AP267" i="1"/>
  <c r="AP270" i="1"/>
  <c r="AP93" i="1"/>
  <c r="AP90" i="1"/>
  <c r="AP72" i="1"/>
  <c r="AH276" i="1"/>
  <c r="AF276" i="1"/>
  <c r="AC276" i="1"/>
  <c r="Z276" i="1"/>
  <c r="X276" i="1"/>
  <c r="R276" i="1"/>
  <c r="I276" i="1"/>
  <c r="AH273" i="1"/>
  <c r="AF273" i="1"/>
  <c r="AC273" i="1"/>
  <c r="Z273" i="1"/>
  <c r="X273" i="1"/>
  <c r="R273" i="1"/>
  <c r="I273" i="1"/>
  <c r="AH270" i="1"/>
  <c r="AF270" i="1"/>
  <c r="AC270" i="1"/>
  <c r="Z270" i="1"/>
  <c r="X270" i="1"/>
  <c r="R270" i="1"/>
  <c r="I270" i="1"/>
  <c r="AH267" i="1"/>
  <c r="AF267" i="1"/>
  <c r="AC267" i="1"/>
  <c r="Z267" i="1"/>
  <c r="X267" i="1"/>
  <c r="R267" i="1"/>
  <c r="I267" i="1"/>
  <c r="AH264" i="1"/>
  <c r="AF264" i="1"/>
  <c r="AC264" i="1"/>
  <c r="Z264" i="1"/>
  <c r="X264" i="1"/>
  <c r="R264" i="1"/>
  <c r="I264" i="1"/>
  <c r="AP344" i="1"/>
  <c r="AP343" i="1"/>
  <c r="AH261" i="1"/>
  <c r="AF261" i="1"/>
  <c r="AC261" i="1"/>
  <c r="Z261" i="1"/>
  <c r="X261" i="1"/>
  <c r="R261" i="1"/>
  <c r="I261" i="1"/>
  <c r="AH258" i="1"/>
  <c r="AF258" i="1"/>
  <c r="AC258" i="1"/>
  <c r="Z258" i="1"/>
  <c r="X258" i="1"/>
  <c r="R258" i="1"/>
  <c r="I258" i="1"/>
  <c r="AH255" i="1"/>
  <c r="AF255" i="1"/>
  <c r="AC255" i="1"/>
  <c r="Z255" i="1"/>
  <c r="X255" i="1"/>
  <c r="R255" i="1"/>
  <c r="I255" i="1"/>
  <c r="AH252" i="1"/>
  <c r="AF252" i="1"/>
  <c r="AC252" i="1"/>
  <c r="Z252" i="1"/>
  <c r="X252" i="1"/>
  <c r="R252" i="1"/>
  <c r="I252" i="1"/>
  <c r="AH249" i="1"/>
  <c r="AF249" i="1"/>
  <c r="AC249" i="1"/>
  <c r="Z249" i="1"/>
  <c r="X249" i="1"/>
  <c r="R249" i="1"/>
  <c r="I249" i="1"/>
  <c r="AH246" i="1"/>
  <c r="AF246" i="1"/>
  <c r="AC246" i="1"/>
  <c r="Z246" i="1"/>
  <c r="X246" i="1"/>
  <c r="R246" i="1"/>
  <c r="I246" i="1"/>
  <c r="AH237" i="1"/>
  <c r="AF237" i="1"/>
  <c r="AC237" i="1"/>
  <c r="Z237" i="1"/>
  <c r="X237" i="1"/>
  <c r="R237" i="1"/>
  <c r="I237" i="1"/>
  <c r="AH234" i="1"/>
  <c r="AF234" i="1"/>
  <c r="AC234" i="1"/>
  <c r="Z234" i="1"/>
  <c r="X234" i="1"/>
  <c r="R234" i="1"/>
  <c r="I234" i="1"/>
  <c r="AH201" i="1"/>
  <c r="AF201" i="1"/>
  <c r="AC201" i="1"/>
  <c r="Z201" i="1"/>
  <c r="X201" i="1"/>
  <c r="R201" i="1"/>
  <c r="I201" i="1"/>
  <c r="AH192" i="1"/>
  <c r="AF192" i="1"/>
  <c r="AC192" i="1"/>
  <c r="Z192" i="1"/>
  <c r="X192" i="1"/>
  <c r="R192" i="1"/>
  <c r="I192" i="1"/>
  <c r="AH189" i="1"/>
  <c r="AF189" i="1"/>
  <c r="AC189" i="1"/>
  <c r="Z189" i="1"/>
  <c r="X189" i="1"/>
  <c r="R189" i="1"/>
  <c r="I189" i="1"/>
  <c r="AH186" i="1"/>
  <c r="AF186" i="1"/>
  <c r="AC186" i="1"/>
  <c r="Z186" i="1"/>
  <c r="X186" i="1"/>
  <c r="R186" i="1"/>
  <c r="I186" i="1"/>
  <c r="AH183" i="1"/>
  <c r="AF183" i="1"/>
  <c r="AC183" i="1"/>
  <c r="Z183" i="1"/>
  <c r="X183" i="1"/>
  <c r="R183" i="1"/>
  <c r="I183" i="1"/>
  <c r="AN344" i="1"/>
  <c r="I171" i="1"/>
  <c r="AN343" i="1"/>
  <c r="AH66" i="1"/>
  <c r="AH63" i="1"/>
  <c r="AH350" i="1"/>
  <c r="AH177" i="1"/>
  <c r="AF177" i="1"/>
  <c r="AC177" i="1"/>
  <c r="Z177" i="1"/>
  <c r="X177" i="1"/>
  <c r="R177" i="1"/>
  <c r="I177" i="1"/>
  <c r="X174" i="1"/>
  <c r="AH349" i="1"/>
  <c r="AH12" i="1"/>
  <c r="T348" i="1"/>
  <c r="Z348" i="1"/>
  <c r="AC348" i="1"/>
  <c r="AF348" i="1"/>
  <c r="AH348" i="1"/>
  <c r="R348" i="1"/>
  <c r="R174" i="1"/>
  <c r="Z174" i="1"/>
  <c r="AC174" i="1"/>
  <c r="AF174" i="1"/>
  <c r="AH174" i="1"/>
  <c r="R162" i="1"/>
  <c r="X162" i="1"/>
  <c r="Z162" i="1"/>
  <c r="AC162" i="1"/>
  <c r="AF162" i="1"/>
  <c r="AH162" i="1"/>
  <c r="R159" i="1"/>
  <c r="X159" i="1"/>
  <c r="Z159" i="1"/>
  <c r="AC159" i="1"/>
  <c r="AF159" i="1"/>
  <c r="AH159" i="1"/>
  <c r="R141" i="1"/>
  <c r="X141" i="1"/>
  <c r="Z141" i="1"/>
  <c r="AC141" i="1"/>
  <c r="AF141" i="1"/>
  <c r="AH141" i="1"/>
  <c r="R138" i="1"/>
  <c r="X138" i="1"/>
  <c r="Z138" i="1"/>
  <c r="AC138" i="1"/>
  <c r="AF138" i="1"/>
  <c r="AH138" i="1"/>
  <c r="R132" i="1"/>
  <c r="X132" i="1"/>
  <c r="Z132" i="1"/>
  <c r="AC132" i="1"/>
  <c r="AF132" i="1"/>
  <c r="AH132" i="1"/>
  <c r="R123" i="1"/>
  <c r="X123" i="1"/>
  <c r="Z123" i="1"/>
  <c r="AC123" i="1"/>
  <c r="AF123" i="1"/>
  <c r="AH123" i="1"/>
  <c r="R105" i="1"/>
  <c r="X105" i="1"/>
  <c r="Z105" i="1"/>
  <c r="AC105" i="1"/>
  <c r="AF105" i="1"/>
  <c r="AH105" i="1"/>
  <c r="R102" i="1"/>
  <c r="X102" i="1"/>
  <c r="Z102" i="1"/>
  <c r="AC102" i="1"/>
  <c r="AF102" i="1"/>
  <c r="AH102" i="1"/>
  <c r="R99" i="1"/>
  <c r="X99" i="1"/>
  <c r="Z99" i="1"/>
  <c r="AC99" i="1"/>
  <c r="AF99" i="1"/>
  <c r="AH99" i="1"/>
  <c r="R96" i="1"/>
  <c r="X96" i="1"/>
  <c r="Z96" i="1"/>
  <c r="AC96" i="1"/>
  <c r="AF96" i="1"/>
  <c r="AH96" i="1"/>
  <c r="R93" i="1"/>
  <c r="X93" i="1"/>
  <c r="Z93" i="1"/>
  <c r="AC93" i="1"/>
  <c r="AF93" i="1"/>
  <c r="AH93" i="1"/>
  <c r="R90" i="1"/>
  <c r="X90" i="1"/>
  <c r="Z90" i="1"/>
  <c r="AC90" i="1"/>
  <c r="AF90" i="1"/>
  <c r="AH90" i="1"/>
  <c r="R87" i="1"/>
  <c r="X87" i="1"/>
  <c r="Z87" i="1"/>
  <c r="AC87" i="1"/>
  <c r="AF87" i="1"/>
  <c r="AH87" i="1"/>
  <c r="R81" i="1"/>
  <c r="X81" i="1"/>
  <c r="Z81" i="1"/>
  <c r="AC81" i="1"/>
  <c r="AF81" i="1"/>
  <c r="AH81" i="1"/>
  <c r="R72" i="1"/>
  <c r="X72" i="1"/>
  <c r="Z72" i="1"/>
  <c r="AC72" i="1"/>
  <c r="AF72" i="1"/>
  <c r="AH72" i="1"/>
  <c r="R69" i="1"/>
  <c r="X69" i="1"/>
  <c r="Z69" i="1"/>
  <c r="AC69" i="1"/>
  <c r="AF69" i="1"/>
  <c r="AH69" i="1"/>
  <c r="R66" i="1"/>
  <c r="X66" i="1"/>
  <c r="Z66" i="1"/>
  <c r="AC66" i="1"/>
  <c r="AF66" i="1"/>
  <c r="R63" i="1"/>
  <c r="X63" i="1"/>
  <c r="Z63" i="1"/>
  <c r="AC63" i="1"/>
  <c r="AF63" i="1"/>
  <c r="R27" i="1"/>
  <c r="X27" i="1"/>
  <c r="AC27" i="1"/>
  <c r="AF27" i="1"/>
  <c r="AH27" i="1"/>
  <c r="R18" i="1"/>
  <c r="X18" i="1"/>
  <c r="Z18" i="1"/>
  <c r="AC18" i="1"/>
  <c r="AF18" i="1"/>
  <c r="AH18" i="1"/>
  <c r="R12" i="1"/>
  <c r="X12" i="1"/>
  <c r="Z12" i="1"/>
  <c r="AC12" i="1"/>
  <c r="AF12" i="1"/>
  <c r="I174" i="1"/>
  <c r="I162" i="1"/>
  <c r="I159" i="1"/>
  <c r="I141" i="1"/>
  <c r="I138" i="1"/>
  <c r="I132" i="1"/>
  <c r="I123" i="1"/>
  <c r="I105" i="1"/>
  <c r="I102" i="1"/>
  <c r="I99" i="1"/>
  <c r="I96" i="1"/>
  <c r="I93" i="1"/>
  <c r="I90" i="1"/>
  <c r="I87" i="1"/>
  <c r="I81" i="1"/>
  <c r="I72" i="1"/>
  <c r="I69" i="1"/>
  <c r="I66" i="1"/>
  <c r="I63" i="1"/>
  <c r="I27" i="1"/>
  <c r="I18" i="1"/>
  <c r="I12" i="1"/>
  <c r="Z27" i="1"/>
  <c r="X348" i="1"/>
  <c r="Z345" i="1" l="1"/>
  <c r="AM249" i="1"/>
  <c r="AN249" i="1" s="1"/>
  <c r="Y345" i="1"/>
  <c r="W345" i="1"/>
  <c r="AM228" i="1"/>
  <c r="AN228" i="1" s="1"/>
  <c r="AC345" i="1"/>
  <c r="AC351" i="1" s="1"/>
  <c r="AO345" i="1"/>
  <c r="AI345" i="1"/>
  <c r="R345" i="1"/>
  <c r="AH345" i="1"/>
  <c r="X345" i="1"/>
  <c r="V345" i="1"/>
  <c r="P345" i="1"/>
  <c r="O345" i="1"/>
  <c r="AF345" i="1"/>
  <c r="AF351" i="1" s="1"/>
  <c r="AJ345" i="1"/>
  <c r="AJ351" i="1" s="1"/>
  <c r="N345" i="1"/>
  <c r="T345" i="1"/>
  <c r="Q345" i="1"/>
  <c r="I345" i="1"/>
  <c r="AP333" i="1"/>
  <c r="AQ333" i="1" s="1"/>
  <c r="M345" i="1"/>
  <c r="G355" i="1"/>
  <c r="I355" i="1" s="1"/>
  <c r="J355" i="1" s="1"/>
  <c r="AP246" i="1"/>
  <c r="K353" i="1"/>
  <c r="N353" i="1" s="1"/>
  <c r="AP48" i="1"/>
  <c r="AM189" i="1"/>
  <c r="AN189" i="1" s="1"/>
  <c r="AF189" i="13"/>
  <c r="AF42" i="13"/>
  <c r="AF69" i="13"/>
  <c r="AF27" i="13"/>
  <c r="AB63" i="13"/>
  <c r="AC63" i="13" s="1"/>
  <c r="AB183" i="13"/>
  <c r="AC183" i="13" s="1"/>
  <c r="AB81" i="13"/>
  <c r="AC81" i="13" s="1"/>
  <c r="AF180" i="13"/>
  <c r="AF117" i="13"/>
  <c r="AF102" i="13"/>
  <c r="AF78" i="13"/>
  <c r="AF24" i="13"/>
  <c r="AF99" i="13"/>
  <c r="AF87" i="13"/>
  <c r="AF48" i="13"/>
  <c r="AF123" i="13"/>
  <c r="AF66" i="13"/>
  <c r="E218" i="13"/>
  <c r="I218" i="13" s="1"/>
  <c r="AB93" i="13"/>
  <c r="AC93" i="13" s="1"/>
  <c r="AF192" i="13"/>
  <c r="AB177" i="13"/>
  <c r="AC177" i="13" s="1"/>
  <c r="AB111" i="13"/>
  <c r="AC111" i="13" s="1"/>
  <c r="AB87" i="13"/>
  <c r="AC87" i="13" s="1"/>
  <c r="AB168" i="13"/>
  <c r="AC168" i="13" s="1"/>
  <c r="AB27" i="13"/>
  <c r="AC27" i="13" s="1"/>
  <c r="AB90" i="13"/>
  <c r="AC90" i="13" s="1"/>
  <c r="AB147" i="13"/>
  <c r="AC147" i="13" s="1"/>
  <c r="AF114" i="13"/>
  <c r="AF198" i="13"/>
  <c r="AF93" i="13"/>
  <c r="AF57" i="13"/>
  <c r="AB39" i="13"/>
  <c r="AC39" i="13" s="1"/>
  <c r="AB171" i="13"/>
  <c r="AB102" i="13"/>
  <c r="AC102" i="13" s="1"/>
  <c r="AB105" i="13"/>
  <c r="AB114" i="13"/>
  <c r="AC114" i="13" s="1"/>
  <c r="AB195" i="13"/>
  <c r="AC195" i="13" s="1"/>
  <c r="AF165" i="13"/>
  <c r="AF195" i="13"/>
  <c r="AF90" i="13"/>
  <c r="AF45" i="13"/>
  <c r="AF63" i="13"/>
  <c r="AB84" i="13"/>
  <c r="AC84" i="13" s="1"/>
  <c r="AB69" i="13"/>
  <c r="AC69" i="13" s="1"/>
  <c r="AB192" i="13"/>
  <c r="AC192" i="13" s="1"/>
  <c r="AB54" i="13"/>
  <c r="AC54" i="13" s="1"/>
  <c r="AB132" i="14"/>
  <c r="AC132" i="14" s="1"/>
  <c r="AF171" i="14"/>
  <c r="AB54" i="14"/>
  <c r="AF72" i="14"/>
  <c r="AB78" i="14"/>
  <c r="AC78" i="14" s="1"/>
  <c r="AF27" i="14"/>
  <c r="AF45" i="14"/>
  <c r="AF84" i="14"/>
  <c r="AF99" i="14"/>
  <c r="AF105" i="14"/>
  <c r="AF54" i="14"/>
  <c r="AF174" i="14"/>
  <c r="AB177" i="14"/>
  <c r="AB186" i="14"/>
  <c r="AC186" i="14" s="1"/>
  <c r="AB105" i="14"/>
  <c r="AC105" i="14" s="1"/>
  <c r="AB147" i="14"/>
  <c r="AC147" i="14" s="1"/>
  <c r="AB153" i="14"/>
  <c r="AC153" i="14" s="1"/>
  <c r="AB159" i="14"/>
  <c r="AC159" i="14" s="1"/>
  <c r="AB165" i="14"/>
  <c r="AC165" i="14" s="1"/>
  <c r="AF120" i="14"/>
  <c r="AC177" i="14"/>
  <c r="AB198" i="14"/>
  <c r="AC198" i="14" s="1"/>
  <c r="AB75" i="14"/>
  <c r="AC75" i="14" s="1"/>
  <c r="AB81" i="14"/>
  <c r="AC81" i="14" s="1"/>
  <c r="AB99" i="14"/>
  <c r="AC99" i="14" s="1"/>
  <c r="AB108" i="14"/>
  <c r="AC108" i="14" s="1"/>
  <c r="AB114" i="14"/>
  <c r="AC114" i="14" s="1"/>
  <c r="AB117" i="14"/>
  <c r="AC117" i="14" s="1"/>
  <c r="AB168" i="14"/>
  <c r="AB24" i="14"/>
  <c r="AC24" i="14" s="1"/>
  <c r="AB51" i="14"/>
  <c r="AC51" i="14" s="1"/>
  <c r="AF63" i="14"/>
  <c r="AF69" i="14"/>
  <c r="AF135" i="14"/>
  <c r="AF189" i="14"/>
  <c r="R201" i="14"/>
  <c r="R207" i="14" s="1"/>
  <c r="AF180" i="14"/>
  <c r="L201" i="14"/>
  <c r="AF60" i="14"/>
  <c r="AB63" i="14"/>
  <c r="AC63" i="14" s="1"/>
  <c r="AB69" i="14"/>
  <c r="AC69" i="14" s="1"/>
  <c r="AF81" i="14"/>
  <c r="AB96" i="14"/>
  <c r="AC96" i="14" s="1"/>
  <c r="AB111" i="14"/>
  <c r="AC111" i="14" s="1"/>
  <c r="AF117" i="14"/>
  <c r="AB135" i="14"/>
  <c r="AC135" i="14" s="1"/>
  <c r="AF147" i="14"/>
  <c r="AF18" i="14"/>
  <c r="AF66" i="14"/>
  <c r="AB90" i="14"/>
  <c r="AC90" i="14" s="1"/>
  <c r="AB171" i="14"/>
  <c r="AC171" i="14" s="1"/>
  <c r="AB180" i="14"/>
  <c r="AC180" i="14" s="1"/>
  <c r="AB183" i="14"/>
  <c r="AC183" i="14" s="1"/>
  <c r="AB195" i="14"/>
  <c r="AF165" i="14"/>
  <c r="AM300" i="1"/>
  <c r="AN300" i="1" s="1"/>
  <c r="I361" i="1"/>
  <c r="AP312" i="1"/>
  <c r="AQ312" i="1" s="1"/>
  <c r="G388" i="1"/>
  <c r="I388" i="1" s="1"/>
  <c r="J388" i="1" s="1"/>
  <c r="G368" i="1"/>
  <c r="I368" i="1"/>
  <c r="J368" i="1" s="1"/>
  <c r="AM186" i="1"/>
  <c r="AN186" i="1" s="1"/>
  <c r="AF168" i="13"/>
  <c r="AF129" i="13"/>
  <c r="AB123" i="13"/>
  <c r="AC123" i="13" s="1"/>
  <c r="AB141" i="13"/>
  <c r="AC141" i="13" s="1"/>
  <c r="AB135" i="13"/>
  <c r="AC135" i="13" s="1"/>
  <c r="AB205" i="13"/>
  <c r="I201" i="13"/>
  <c r="I207" i="13" s="1"/>
  <c r="R201" i="13"/>
  <c r="R207" i="13" s="1"/>
  <c r="AF153" i="13"/>
  <c r="AF144" i="13"/>
  <c r="AB165" i="13"/>
  <c r="AC165" i="13" s="1"/>
  <c r="AF162" i="13"/>
  <c r="AF141" i="13"/>
  <c r="AB150" i="13"/>
  <c r="AC150" i="13" s="1"/>
  <c r="AB126" i="13"/>
  <c r="AC126" i="13" s="1"/>
  <c r="AB153" i="13"/>
  <c r="AC153" i="13" s="1"/>
  <c r="AF168" i="14"/>
  <c r="U201" i="14"/>
  <c r="U207" i="14" s="1"/>
  <c r="F230" i="14"/>
  <c r="AB205" i="14"/>
  <c r="E214" i="14"/>
  <c r="I214" i="14" s="1"/>
  <c r="AB129" i="14"/>
  <c r="I201" i="14"/>
  <c r="I207" i="14" s="1"/>
  <c r="AF144" i="14"/>
  <c r="AB150" i="14"/>
  <c r="AC150" i="14" s="1"/>
  <c r="AB126" i="14"/>
  <c r="AC126" i="14" s="1"/>
  <c r="H212" i="14"/>
  <c r="AQ201" i="1"/>
  <c r="AQ207" i="1"/>
  <c r="AQ81" i="1"/>
  <c r="AQ69" i="1"/>
  <c r="AQ189" i="1"/>
  <c r="AQ84" i="1"/>
  <c r="AQ210" i="1"/>
  <c r="AQ258" i="1"/>
  <c r="AM192" i="1"/>
  <c r="AN192" i="1" s="1"/>
  <c r="AP186" i="1"/>
  <c r="AQ186" i="1" s="1"/>
  <c r="AQ342" i="1"/>
  <c r="H364" i="1"/>
  <c r="J19" i="8"/>
  <c r="AM237" i="1"/>
  <c r="K364" i="1"/>
  <c r="N364" i="1" s="1"/>
  <c r="AM138" i="1"/>
  <c r="AN138" i="1" s="1"/>
  <c r="AP159" i="1"/>
  <c r="AQ159" i="1" s="1"/>
  <c r="AQ33" i="1"/>
  <c r="AQ36" i="1"/>
  <c r="AP180" i="1"/>
  <c r="AQ180" i="1" s="1"/>
  <c r="AP237" i="1"/>
  <c r="AQ297" i="1"/>
  <c r="AQ177" i="1"/>
  <c r="AQ336" i="1"/>
  <c r="K354" i="1"/>
  <c r="N354" i="1" s="1"/>
  <c r="AP321" i="1"/>
  <c r="AQ321" i="1" s="1"/>
  <c r="AM135" i="1"/>
  <c r="AN135" i="1" s="1"/>
  <c r="AP279" i="1"/>
  <c r="AQ279" i="1" s="1"/>
  <c r="AQ264" i="1"/>
  <c r="Z351" i="1"/>
  <c r="AQ138" i="1"/>
  <c r="AP132" i="1"/>
  <c r="AQ132" i="1" s="1"/>
  <c r="AM342" i="1"/>
  <c r="AN342" i="1" s="1"/>
  <c r="AP300" i="1"/>
  <c r="AQ300" i="1" s="1"/>
  <c r="AP294" i="1"/>
  <c r="AQ294" i="1" s="1"/>
  <c r="AP225" i="1"/>
  <c r="AQ225" i="1" s="1"/>
  <c r="AP252" i="1"/>
  <c r="AQ252" i="1" s="1"/>
  <c r="AM9" i="1"/>
  <c r="AN9" i="1" s="1"/>
  <c r="AM339" i="1"/>
  <c r="AN339" i="1" s="1"/>
  <c r="AP144" i="1"/>
  <c r="AQ144" i="1" s="1"/>
  <c r="AQ12" i="1"/>
  <c r="AM66" i="1"/>
  <c r="AN66" i="1" s="1"/>
  <c r="AM162" i="1"/>
  <c r="AN162" i="1" s="1"/>
  <c r="AM174" i="1"/>
  <c r="AN174" i="1" s="1"/>
  <c r="AQ234" i="1"/>
  <c r="AM27" i="1"/>
  <c r="AN27" i="1" s="1"/>
  <c r="AQ63" i="1"/>
  <c r="AP153" i="1"/>
  <c r="AQ153" i="1" s="1"/>
  <c r="AM348" i="1"/>
  <c r="AM93" i="1"/>
  <c r="AN93" i="1" s="1"/>
  <c r="AQ192" i="1"/>
  <c r="AP285" i="1"/>
  <c r="AQ285" i="1" s="1"/>
  <c r="AM33" i="1"/>
  <c r="AN33" i="1" s="1"/>
  <c r="AQ183" i="1"/>
  <c r="AM279" i="1"/>
  <c r="AN279" i="1" s="1"/>
  <c r="AQ255" i="1"/>
  <c r="AP282" i="1"/>
  <c r="AQ282" i="1" s="1"/>
  <c r="AP291" i="1"/>
  <c r="AQ291" i="1" s="1"/>
  <c r="AQ267" i="1"/>
  <c r="AM234" i="1"/>
  <c r="AN234" i="1" s="1"/>
  <c r="AQ309" i="1"/>
  <c r="AQ120" i="1"/>
  <c r="AP150" i="1"/>
  <c r="AQ150" i="1" s="1"/>
  <c r="AQ123" i="1"/>
  <c r="AQ45" i="1"/>
  <c r="AP330" i="1"/>
  <c r="AQ330" i="1" s="1"/>
  <c r="AQ324" i="1"/>
  <c r="E71" i="8"/>
  <c r="AQ327" i="1"/>
  <c r="AQ318" i="1"/>
  <c r="AQ303" i="1"/>
  <c r="AM306" i="1"/>
  <c r="AN306" i="1" s="1"/>
  <c r="AM330" i="1"/>
  <c r="AN330" i="1" s="1"/>
  <c r="AP288" i="1"/>
  <c r="AQ288" i="1" s="1"/>
  <c r="AM264" i="1"/>
  <c r="AN264" i="1" s="1"/>
  <c r="AQ231" i="1"/>
  <c r="AQ156" i="1"/>
  <c r="AM123" i="1"/>
  <c r="AN123" i="1" s="1"/>
  <c r="AM126" i="1"/>
  <c r="AN126" i="1" s="1"/>
  <c r="AP129" i="1"/>
  <c r="AQ129" i="1" s="1"/>
  <c r="AM132" i="1"/>
  <c r="AN132" i="1" s="1"/>
  <c r="AQ114" i="1"/>
  <c r="AQ105" i="1"/>
  <c r="AQ90" i="1"/>
  <c r="AM78" i="1"/>
  <c r="AN78" i="1" s="1"/>
  <c r="AQ108" i="1"/>
  <c r="AQ75" i="1"/>
  <c r="AM87" i="1"/>
  <c r="AN87" i="1" s="1"/>
  <c r="AM90" i="1"/>
  <c r="AN90" i="1" s="1"/>
  <c r="AQ60" i="1"/>
  <c r="AQ54" i="1"/>
  <c r="AQ15" i="1"/>
  <c r="AQ24" i="1"/>
  <c r="AQ30" i="1"/>
  <c r="AQ141" i="1"/>
  <c r="AM84" i="1"/>
  <c r="AN84" i="1" s="1"/>
  <c r="AM195" i="1"/>
  <c r="AN195" i="1" s="1"/>
  <c r="AM168" i="1"/>
  <c r="AN168" i="1" s="1"/>
  <c r="AB345" i="1"/>
  <c r="AQ93" i="1"/>
  <c r="AQ96" i="1"/>
  <c r="AQ174" i="1"/>
  <c r="AM108" i="1"/>
  <c r="AN108" i="1" s="1"/>
  <c r="AM72" i="1"/>
  <c r="AN72" i="1" s="1"/>
  <c r="AQ162" i="1"/>
  <c r="AQ102" i="1"/>
  <c r="AM21" i="1"/>
  <c r="AN21" i="1" s="1"/>
  <c r="AM171" i="1"/>
  <c r="AN171" i="1" s="1"/>
  <c r="AQ111" i="1"/>
  <c r="AQ165" i="1"/>
  <c r="AQ51" i="1"/>
  <c r="AQ27" i="1"/>
  <c r="AP171" i="1"/>
  <c r="AQ171" i="1" s="1"/>
  <c r="AM225" i="1"/>
  <c r="AM156" i="1"/>
  <c r="AN156" i="1" s="1"/>
  <c r="AM45" i="1"/>
  <c r="AN45" i="1" s="1"/>
  <c r="AQ147" i="1"/>
  <c r="AM159" i="1"/>
  <c r="AN159" i="1" s="1"/>
  <c r="AM120" i="1"/>
  <c r="AN120" i="1" s="1"/>
  <c r="AQ18" i="1"/>
  <c r="AM36" i="1"/>
  <c r="AN36" i="1" s="1"/>
  <c r="AP168" i="1"/>
  <c r="AQ168" i="1" s="1"/>
  <c r="AM15" i="1"/>
  <c r="AN15" i="1" s="1"/>
  <c r="AQ135" i="1"/>
  <c r="AQ117" i="1"/>
  <c r="AM165" i="1"/>
  <c r="AN165" i="1" s="1"/>
  <c r="AQ78" i="1"/>
  <c r="AM183" i="1"/>
  <c r="AN183" i="1" s="1"/>
  <c r="AQ249" i="1"/>
  <c r="AQ228" i="1"/>
  <c r="AQ222" i="1"/>
  <c r="AM222" i="1"/>
  <c r="AN222" i="1" s="1"/>
  <c r="AQ315" i="1"/>
  <c r="AM246" i="1"/>
  <c r="AN246" i="1" s="1"/>
  <c r="AQ261" i="1"/>
  <c r="AM231" i="1"/>
  <c r="AN231" i="1" s="1"/>
  <c r="AQ198" i="1"/>
  <c r="AM276" i="1"/>
  <c r="AN276" i="1" s="1"/>
  <c r="AQ276" i="1"/>
  <c r="AM294" i="1"/>
  <c r="AN294" i="1" s="1"/>
  <c r="AM258" i="1"/>
  <c r="AN258" i="1" s="1"/>
  <c r="AM270" i="1"/>
  <c r="AN270" i="1" s="1"/>
  <c r="AM324" i="1"/>
  <c r="AN324" i="1" s="1"/>
  <c r="AQ270" i="1"/>
  <c r="AQ306" i="1"/>
  <c r="AQ195" i="1"/>
  <c r="AQ246" i="1"/>
  <c r="AQ273" i="1"/>
  <c r="AM285" i="1"/>
  <c r="AN285" i="1" s="1"/>
  <c r="AM288" i="1"/>
  <c r="AN288" i="1" s="1"/>
  <c r="AQ204" i="1"/>
  <c r="AQ48" i="1"/>
  <c r="AM60" i="1"/>
  <c r="AN60" i="1" s="1"/>
  <c r="AM48" i="1"/>
  <c r="AN48" i="1" s="1"/>
  <c r="AM349" i="1"/>
  <c r="AM207" i="1"/>
  <c r="AN207" i="1" s="1"/>
  <c r="AM350" i="1"/>
  <c r="AM63" i="1"/>
  <c r="AN63" i="1" s="1"/>
  <c r="AM141" i="1"/>
  <c r="AN141" i="1" s="1"/>
  <c r="AM201" i="1"/>
  <c r="AN201" i="1" s="1"/>
  <c r="AP21" i="1"/>
  <c r="AM210" i="1"/>
  <c r="AN210" i="1" s="1"/>
  <c r="AB57" i="14"/>
  <c r="AC57" i="14" s="1"/>
  <c r="AB84" i="14"/>
  <c r="AC84" i="14" s="1"/>
  <c r="AB93" i="14"/>
  <c r="AB174" i="14"/>
  <c r="AC174" i="14" s="1"/>
  <c r="AB206" i="14"/>
  <c r="AM18" i="1"/>
  <c r="AN18" i="1" s="1"/>
  <c r="AM81" i="1"/>
  <c r="AN81" i="1" s="1"/>
  <c r="AM96" i="1"/>
  <c r="AN96" i="1" s="1"/>
  <c r="AM177" i="1"/>
  <c r="AN177" i="1" s="1"/>
  <c r="G201" i="13"/>
  <c r="AM12" i="1"/>
  <c r="AM105" i="1"/>
  <c r="AN105" i="1" s="1"/>
  <c r="AB120" i="14"/>
  <c r="AQ72" i="1"/>
  <c r="AM327" i="1"/>
  <c r="AN327" i="1" s="1"/>
  <c r="AM336" i="1"/>
  <c r="AN336" i="1" s="1"/>
  <c r="X201" i="14"/>
  <c r="AC54" i="14"/>
  <c r="G201" i="14"/>
  <c r="W201" i="14"/>
  <c r="W207" i="14" s="1"/>
  <c r="K45" i="8"/>
  <c r="G45" i="8"/>
  <c r="L45" i="8"/>
  <c r="AM102" i="1"/>
  <c r="AN102" i="1" s="1"/>
  <c r="AM252" i="1"/>
  <c r="AN252" i="1" s="1"/>
  <c r="AM321" i="1"/>
  <c r="AN321" i="1" s="1"/>
  <c r="AE201" i="14"/>
  <c r="AM99" i="1"/>
  <c r="AN99" i="1" s="1"/>
  <c r="AM267" i="1"/>
  <c r="AN267" i="1" s="1"/>
  <c r="AM273" i="1"/>
  <c r="AN273" i="1" s="1"/>
  <c r="AM291" i="1"/>
  <c r="AN291" i="1" s="1"/>
  <c r="AQ339" i="1"/>
  <c r="AB30" i="14"/>
  <c r="AC30" i="14" s="1"/>
  <c r="AB36" i="14"/>
  <c r="AC36" i="14" s="1"/>
  <c r="AB42" i="14"/>
  <c r="AC42" i="14" s="1"/>
  <c r="AB48" i="14"/>
  <c r="AC48" i="14" s="1"/>
  <c r="AM69" i="1"/>
  <c r="AN69" i="1" s="1"/>
  <c r="E210" i="14"/>
  <c r="L207" i="14"/>
  <c r="AC93" i="14"/>
  <c r="AM255" i="1"/>
  <c r="AN255" i="1" s="1"/>
  <c r="AM261" i="1"/>
  <c r="AN261" i="1" s="1"/>
  <c r="AQ99" i="1"/>
  <c r="AM297" i="1"/>
  <c r="AN297" i="1" s="1"/>
  <c r="AM30" i="1"/>
  <c r="AN30" i="1" s="1"/>
  <c r="P201" i="14"/>
  <c r="Y201" i="14"/>
  <c r="AQ126" i="1"/>
  <c r="AM309" i="1"/>
  <c r="AN309" i="1" s="1"/>
  <c r="N201" i="13"/>
  <c r="N207" i="13" s="1"/>
  <c r="AB159" i="13"/>
  <c r="AC159" i="13" s="1"/>
  <c r="P201" i="13"/>
  <c r="AM312" i="1"/>
  <c r="AN312" i="1" s="1"/>
  <c r="AD201" i="14"/>
  <c r="AB87" i="14"/>
  <c r="AC87" i="14" s="1"/>
  <c r="AF87" i="14"/>
  <c r="AB138" i="14"/>
  <c r="AC138" i="14" s="1"/>
  <c r="AB144" i="14"/>
  <c r="AC144" i="14" s="1"/>
  <c r="AB156" i="14"/>
  <c r="AC156" i="14" s="1"/>
  <c r="AF186" i="14"/>
  <c r="AB192" i="14"/>
  <c r="AC192" i="14" s="1"/>
  <c r="AP9" i="1"/>
  <c r="AQ9" i="1" s="1"/>
  <c r="AM144" i="1"/>
  <c r="AN144" i="1" s="1"/>
  <c r="AC168" i="14"/>
  <c r="AD201" i="13"/>
  <c r="AF9" i="13"/>
  <c r="U201" i="13"/>
  <c r="U207" i="13" s="1"/>
  <c r="AB120" i="13"/>
  <c r="AC120" i="13" s="1"/>
  <c r="AB198" i="13"/>
  <c r="AC198" i="13" s="1"/>
  <c r="AB162" i="13"/>
  <c r="AC162" i="13" s="1"/>
  <c r="AB138" i="13"/>
  <c r="AB75" i="13"/>
  <c r="AC75" i="13" s="1"/>
  <c r="AB45" i="13"/>
  <c r="AC45" i="13" s="1"/>
  <c r="AB18" i="13"/>
  <c r="AC18" i="13" s="1"/>
  <c r="H213" i="14"/>
  <c r="AF96" i="14"/>
  <c r="AF126" i="14"/>
  <c r="AM75" i="1"/>
  <c r="AN75" i="1" s="1"/>
  <c r="AB21" i="13"/>
  <c r="AC21" i="13" s="1"/>
  <c r="AB189" i="13"/>
  <c r="AC189" i="13" s="1"/>
  <c r="AB156" i="13"/>
  <c r="AC156" i="13" s="1"/>
  <c r="AB132" i="13"/>
  <c r="AC132" i="13" s="1"/>
  <c r="AB96" i="13"/>
  <c r="AC96" i="13" s="1"/>
  <c r="AB36" i="13"/>
  <c r="AC36" i="13" s="1"/>
  <c r="AB9" i="13"/>
  <c r="J201" i="13"/>
  <c r="J201" i="14"/>
  <c r="AB60" i="14"/>
  <c r="AC60" i="14" s="1"/>
  <c r="AB66" i="14"/>
  <c r="AC66" i="14" s="1"/>
  <c r="AB72" i="14"/>
  <c r="AC72" i="14" s="1"/>
  <c r="AB102" i="14"/>
  <c r="AC102" i="14" s="1"/>
  <c r="AC120" i="14"/>
  <c r="AB189" i="14"/>
  <c r="AC189" i="14" s="1"/>
  <c r="AC195" i="14"/>
  <c r="AM153" i="1"/>
  <c r="AN153" i="1" s="1"/>
  <c r="AM282" i="1"/>
  <c r="AN282" i="1" s="1"/>
  <c r="AF132" i="13"/>
  <c r="AB206" i="13"/>
  <c r="AB162" i="14"/>
  <c r="AC162" i="14" s="1"/>
  <c r="AM216" i="1"/>
  <c r="AN216" i="1" s="1"/>
  <c r="AM117" i="1"/>
  <c r="AN117" i="1" s="1"/>
  <c r="AB21" i="14"/>
  <c r="AC21" i="14" s="1"/>
  <c r="AB27" i="14"/>
  <c r="AC27" i="14" s="1"/>
  <c r="AB33" i="14"/>
  <c r="AC33" i="14" s="1"/>
  <c r="AF33" i="14"/>
  <c r="AB39" i="14"/>
  <c r="AC39" i="14" s="1"/>
  <c r="AB45" i="14"/>
  <c r="AC45" i="14" s="1"/>
  <c r="AB141" i="14"/>
  <c r="AC141" i="14" s="1"/>
  <c r="AF153" i="14"/>
  <c r="AM198" i="1"/>
  <c r="AN198" i="1" s="1"/>
  <c r="AM303" i="1"/>
  <c r="AN303" i="1" s="1"/>
  <c r="K50" i="8"/>
  <c r="L50" i="8"/>
  <c r="I213" i="13"/>
  <c r="H213" i="13"/>
  <c r="AM150" i="1"/>
  <c r="AN150" i="1" s="1"/>
  <c r="K66" i="8"/>
  <c r="L66" i="8"/>
  <c r="L201" i="13"/>
  <c r="AM114" i="1"/>
  <c r="AN114" i="1" s="1"/>
  <c r="AM333" i="1"/>
  <c r="N201" i="14"/>
  <c r="N207" i="14" s="1"/>
  <c r="AF108" i="14"/>
  <c r="AM54" i="1"/>
  <c r="AN54" i="1" s="1"/>
  <c r="AC129" i="14"/>
  <c r="K64" i="8"/>
  <c r="L64" i="8"/>
  <c r="Y201" i="13"/>
  <c r="I212" i="13"/>
  <c r="H212" i="13"/>
  <c r="AM42" i="1"/>
  <c r="AN42" i="1" s="1"/>
  <c r="AQ42" i="1"/>
  <c r="AF129" i="14"/>
  <c r="G48" i="8"/>
  <c r="L48" i="8"/>
  <c r="K48" i="8"/>
  <c r="AF39" i="13"/>
  <c r="AF177" i="13"/>
  <c r="AF150" i="13"/>
  <c r="AB174" i="13"/>
  <c r="AC174" i="13" s="1"/>
  <c r="AB57" i="13"/>
  <c r="AC57" i="13" s="1"/>
  <c r="AB72" i="13"/>
  <c r="AC72" i="13" s="1"/>
  <c r="AB42" i="13"/>
  <c r="AC42" i="13" s="1"/>
  <c r="AB12" i="13"/>
  <c r="AC12" i="13" s="1"/>
  <c r="AB99" i="13"/>
  <c r="AC99" i="13" s="1"/>
  <c r="AM147" i="1"/>
  <c r="AN147" i="1" s="1"/>
  <c r="AM111" i="1"/>
  <c r="AN111" i="1" s="1"/>
  <c r="AM51" i="1"/>
  <c r="AN51" i="1" s="1"/>
  <c r="AM318" i="1"/>
  <c r="AN318" i="1" s="1"/>
  <c r="AF186" i="13"/>
  <c r="AF159" i="13"/>
  <c r="AF138" i="13"/>
  <c r="X201" i="13"/>
  <c r="AB144" i="13"/>
  <c r="AC144" i="13" s="1"/>
  <c r="AB30" i="13"/>
  <c r="AC30" i="13" s="1"/>
  <c r="AB117" i="13"/>
  <c r="AC117" i="13" s="1"/>
  <c r="AB186" i="13"/>
  <c r="AC186" i="13" s="1"/>
  <c r="AB129" i="13"/>
  <c r="AC129" i="13" s="1"/>
  <c r="AB60" i="13"/>
  <c r="AC60" i="13" s="1"/>
  <c r="AB33" i="13"/>
  <c r="AC33" i="13" s="1"/>
  <c r="AM129" i="1"/>
  <c r="AN129" i="1" s="1"/>
  <c r="AQ216" i="1"/>
  <c r="AM315" i="1"/>
  <c r="AN315" i="1" s="1"/>
  <c r="AM204" i="1"/>
  <c r="AN204" i="1" s="1"/>
  <c r="AB18" i="14"/>
  <c r="AC18" i="14" s="1"/>
  <c r="L62" i="8"/>
  <c r="AB108" i="13"/>
  <c r="AC108" i="13" s="1"/>
  <c r="AM39" i="1"/>
  <c r="AN39" i="1" s="1"/>
  <c r="AB123" i="14"/>
  <c r="AC123" i="14" s="1"/>
  <c r="AF156" i="13"/>
  <c r="AF84" i="13"/>
  <c r="AF75" i="13"/>
  <c r="W201" i="13"/>
  <c r="W207" i="13" s="1"/>
  <c r="F230" i="13"/>
  <c r="AC171" i="13"/>
  <c r="AC105" i="13"/>
  <c r="AC51" i="13"/>
  <c r="AC24" i="13"/>
  <c r="AQ39" i="1"/>
  <c r="AM180" i="1"/>
  <c r="AN180" i="1" s="1"/>
  <c r="AM24" i="1"/>
  <c r="AN24" i="1" s="1"/>
  <c r="AM57" i="1"/>
  <c r="AN57" i="1" s="1"/>
  <c r="AQ57" i="1"/>
  <c r="AF171" i="13"/>
  <c r="AF111" i="13"/>
  <c r="AB180" i="13"/>
  <c r="AC180" i="13" s="1"/>
  <c r="AB78" i="13"/>
  <c r="AC78" i="13" s="1"/>
  <c r="AB48" i="13"/>
  <c r="AC48" i="13" s="1"/>
  <c r="AB15" i="13"/>
  <c r="AC138" i="13"/>
  <c r="AC15" i="13"/>
  <c r="G387" i="1"/>
  <c r="I387" i="1" s="1"/>
  <c r="J387" i="1" s="1"/>
  <c r="AE51" i="13"/>
  <c r="AE201" i="13" s="1"/>
  <c r="L43" i="8"/>
  <c r="G46" i="8"/>
  <c r="K49" i="8"/>
  <c r="K51" i="8"/>
  <c r="K53" i="8"/>
  <c r="K55" i="8"/>
  <c r="K57" i="8"/>
  <c r="K59" i="8"/>
  <c r="K61" i="8"/>
  <c r="K63" i="8"/>
  <c r="K65" i="8"/>
  <c r="K67" i="8"/>
  <c r="G43" i="8"/>
  <c r="AP345" i="1" l="1"/>
  <c r="AN333" i="1"/>
  <c r="AM345" i="1"/>
  <c r="AQ237" i="1"/>
  <c r="AN237" i="1"/>
  <c r="AF51" i="13"/>
  <c r="AF201" i="14"/>
  <c r="K390" i="1"/>
  <c r="H403" i="1" s="1"/>
  <c r="H390" i="1"/>
  <c r="AN225" i="1"/>
  <c r="L71" i="8"/>
  <c r="AM351" i="1"/>
  <c r="AC201" i="14"/>
  <c r="AB201" i="14"/>
  <c r="AB207" i="14" s="1"/>
  <c r="AN12" i="1"/>
  <c r="M351" i="1"/>
  <c r="G359" i="1"/>
  <c r="E211" i="14"/>
  <c r="J207" i="14"/>
  <c r="H210" i="14"/>
  <c r="I210" i="14"/>
  <c r="R351" i="1"/>
  <c r="G356" i="1"/>
  <c r="I356" i="1" s="1"/>
  <c r="J356" i="1" s="1"/>
  <c r="R392" i="1" s="1"/>
  <c r="AQ21" i="1"/>
  <c r="AQ345" i="1" s="1"/>
  <c r="J207" i="13"/>
  <c r="E211" i="13"/>
  <c r="AF201" i="13"/>
  <c r="E209" i="13"/>
  <c r="P207" i="13"/>
  <c r="V351" i="1"/>
  <c r="G354" i="1"/>
  <c r="I354" i="1" s="1"/>
  <c r="J354" i="1" s="1"/>
  <c r="AC9" i="13"/>
  <c r="AC201" i="13" s="1"/>
  <c r="AB201" i="13"/>
  <c r="AB207" i="13" s="1"/>
  <c r="T351" i="1"/>
  <c r="L207" i="13"/>
  <c r="E210" i="13"/>
  <c r="E209" i="14"/>
  <c r="P207" i="14"/>
  <c r="X351" i="1"/>
  <c r="G364" i="1"/>
  <c r="I364" i="1" s="1"/>
  <c r="J364" i="1" s="1"/>
  <c r="I71" i="8"/>
  <c r="I74" i="8" s="1"/>
  <c r="K71" i="8"/>
  <c r="AH351" i="1"/>
  <c r="G353" i="1"/>
  <c r="AN345" i="1" l="1"/>
  <c r="N390" i="1"/>
  <c r="H404" i="1" s="1"/>
  <c r="M393" i="1"/>
  <c r="M395" i="1" s="1"/>
  <c r="R391" i="1"/>
  <c r="I353" i="1"/>
  <c r="G390" i="1"/>
  <c r="H400" i="1" s="1"/>
  <c r="H209" i="14"/>
  <c r="I209" i="14"/>
  <c r="E230" i="14"/>
  <c r="H210" i="13"/>
  <c r="I210" i="13"/>
  <c r="H209" i="13"/>
  <c r="E230" i="13"/>
  <c r="I211" i="13"/>
  <c r="H211" i="13"/>
  <c r="H211" i="14"/>
  <c r="I211" i="14"/>
  <c r="M391" i="1"/>
  <c r="H230" i="13" l="1"/>
  <c r="L230" i="14"/>
  <c r="K235" i="14"/>
  <c r="I230" i="14"/>
  <c r="H230" i="14"/>
  <c r="H401" i="1"/>
  <c r="S395" i="1"/>
  <c r="T395" i="1" s="1"/>
  <c r="L230" i="13"/>
  <c r="K235" i="13"/>
  <c r="I230" i="13"/>
  <c r="I390" i="1"/>
  <c r="J353" i="1"/>
  <c r="J390" i="1" s="1"/>
  <c r="R395" i="1" s="1"/>
</calcChain>
</file>

<file path=xl/sharedStrings.xml><?xml version="1.0" encoding="utf-8"?>
<sst xmlns="http://schemas.openxmlformats.org/spreadsheetml/2006/main" count="1810" uniqueCount="386">
  <si>
    <t>Descrizione</t>
  </si>
  <si>
    <t>001</t>
  </si>
  <si>
    <t>010</t>
  </si>
  <si>
    <t>020</t>
  </si>
  <si>
    <t>TOTALE</t>
  </si>
  <si>
    <t>004</t>
  </si>
  <si>
    <t>000</t>
  </si>
  <si>
    <t>002</t>
  </si>
  <si>
    <t>Canoni rivieraschi</t>
  </si>
  <si>
    <t>importo</t>
  </si>
  <si>
    <t>Cap.</t>
  </si>
  <si>
    <t>Art.</t>
  </si>
  <si>
    <t>Previsione attuale</t>
  </si>
  <si>
    <t>Variazione</t>
  </si>
  <si>
    <t>Previsione definitiva</t>
  </si>
  <si>
    <t>1715/001</t>
  </si>
  <si>
    <t>2700/000</t>
  </si>
  <si>
    <t>1900/000</t>
  </si>
  <si>
    <t>1900/001</t>
  </si>
  <si>
    <t>INVESTIMENTI</t>
  </si>
  <si>
    <t>Situazione contabile</t>
  </si>
  <si>
    <t>UTILIZZAZIONE IN PARTE CORRENTE</t>
  </si>
  <si>
    <t>TOTALE UTILIZZAZIONE</t>
  </si>
  <si>
    <t>2700</t>
  </si>
  <si>
    <t>2505</t>
  </si>
  <si>
    <t>1960</t>
  </si>
  <si>
    <t>1900</t>
  </si>
  <si>
    <t>1715</t>
  </si>
  <si>
    <t>Ex fondo investimenti minori</t>
  </si>
  <si>
    <t>TOTALE FINANZIAMENTI</t>
  </si>
  <si>
    <t>CONTROLLO</t>
  </si>
  <si>
    <t>COMUNE DI CIVEZZANO</t>
  </si>
  <si>
    <t>PROVINCIA DI TRENTO</t>
  </si>
  <si>
    <t>STANZIATO ATTUALE</t>
  </si>
  <si>
    <t>ACCERTATO ATTUALE</t>
  </si>
  <si>
    <t>DISPONIBILITA'</t>
  </si>
  <si>
    <t>PARTE 1 ENTRATA</t>
  </si>
  <si>
    <t>DESCRIZIONE</t>
  </si>
  <si>
    <t>CAPITOLO</t>
  </si>
  <si>
    <t>IMPORTO TOTALE STANZIATO A BILANCIO</t>
  </si>
  <si>
    <t>PARTE 2 SPESA</t>
  </si>
  <si>
    <t>INTERVENTI FINANZIATI IN PARTE CORRENTE</t>
  </si>
  <si>
    <t>1502/400</t>
  </si>
  <si>
    <t>IL SERVIZIO FINANZIARIO</t>
  </si>
  <si>
    <t>Oss Roberto</t>
  </si>
  <si>
    <t>DISPONIBILITA' STANZIAMENTO</t>
  </si>
  <si>
    <t xml:space="preserve">STANZIAMENTO DA LIBERARE IN PARTE ORDINARIA </t>
  </si>
  <si>
    <t>PARTE ORDINARIA</t>
  </si>
  <si>
    <t>PARTE STRAORDINARIA</t>
  </si>
  <si>
    <t>INCREMENTO STANZIAMENTO CAP. 2700/0 DI CUI:</t>
  </si>
  <si>
    <t>Manutenzione straordinaria edifici pubblici e relativi impianti</t>
  </si>
  <si>
    <t>Manutenzione straordinaria scuole medie</t>
  </si>
  <si>
    <t>Trasferimento alle scuole medie per iniziative educative</t>
  </si>
  <si>
    <t>Lavori di sistemazione e asfaltatura strade diverse</t>
  </si>
  <si>
    <t>Manutenzione straordinaria scuole infanzia</t>
  </si>
  <si>
    <t>Manutenzione straordinaria scuole elementari</t>
  </si>
  <si>
    <t>Trasferimento alle scuole elementari per iniziative educative</t>
  </si>
  <si>
    <t>254</t>
  </si>
  <si>
    <t>300</t>
  </si>
  <si>
    <t>200</t>
  </si>
  <si>
    <t>310</t>
  </si>
  <si>
    <t>030</t>
  </si>
  <si>
    <t>100</t>
  </si>
  <si>
    <t>Acquisto attrezzature per scuole medie</t>
  </si>
  <si>
    <t>Interventi di somma urgenza</t>
  </si>
  <si>
    <t>FUT (F.DO UNICO TERRITORIALE)</t>
  </si>
  <si>
    <t>1905</t>
  </si>
  <si>
    <t xml:space="preserve">VARIAZIONE </t>
  </si>
  <si>
    <t>VARIAZIONE ( + ; - )</t>
  </si>
  <si>
    <t>STAZIAMENTO DEFINITIVO</t>
  </si>
  <si>
    <t>1503/400</t>
  </si>
  <si>
    <t>Acquisto attrezzature per scuole infanzia</t>
  </si>
  <si>
    <t>600</t>
  </si>
  <si>
    <t>Contributo straordinario al corpo VV.FF. volontari</t>
  </si>
  <si>
    <t>Interventi su impianto di illuminazione pubblica</t>
  </si>
  <si>
    <t>501</t>
  </si>
  <si>
    <t>Contributo alle associazioni per l'acquisto di attrezzature sportive</t>
  </si>
  <si>
    <t>Acquisto attrezzature per istituto comprensivo</t>
  </si>
  <si>
    <t>2</t>
  </si>
  <si>
    <t>Progetto 19 anno corrente</t>
  </si>
  <si>
    <t>IMPEGNATO</t>
  </si>
  <si>
    <t>ACCERTATO</t>
  </si>
  <si>
    <t>NOTE</t>
  </si>
  <si>
    <t>703</t>
  </si>
  <si>
    <t>TOTALE ACCERTATO</t>
  </si>
  <si>
    <t>TOTALE IMPEGNATO</t>
  </si>
  <si>
    <t>DIFFERENZA IMPEGNATO - ACCERTATO</t>
  </si>
  <si>
    <t>Manutenzione straordinaria forte "Tagliata Superiore" e realizzazione parcheggio</t>
  </si>
  <si>
    <t>003</t>
  </si>
  <si>
    <t>Realizzazione polo sanitario presso edificio ex oratorio Civezzano</t>
  </si>
  <si>
    <t>1</t>
  </si>
  <si>
    <t>506</t>
  </si>
  <si>
    <t>Contributo straordinario u.s. 5 Stelle</t>
  </si>
  <si>
    <t>204</t>
  </si>
  <si>
    <t>F.DO SPECIFICA DESTINAZIONE</t>
  </si>
  <si>
    <t>Sovracanoni rivieraschi</t>
  </si>
  <si>
    <t>Trasferimento c/capitale A.P.S.S.</t>
  </si>
  <si>
    <t>2515</t>
  </si>
  <si>
    <t>Alienazione patrimonio librario</t>
  </si>
  <si>
    <t>Stefano ing. Dellai</t>
  </si>
  <si>
    <t>005</t>
  </si>
  <si>
    <t>Contributo straordinario comitati ed associazioni</t>
  </si>
  <si>
    <t>MANUTENZIONE ORDINARIA IMM. VARI</t>
  </si>
  <si>
    <t>MAN. SCUOLE INF. E RELATIVI IMPIANTI</t>
  </si>
  <si>
    <t>4103/400</t>
  </si>
  <si>
    <t>MAT. PER MAN. IMP. SPORTIVI</t>
  </si>
  <si>
    <t>6202/405</t>
  </si>
  <si>
    <t>MAT. ED ATT. CANTIERE COMUNALE</t>
  </si>
  <si>
    <t>8102/402</t>
  </si>
  <si>
    <t>8102/410</t>
  </si>
  <si>
    <t>8102/600</t>
  </si>
  <si>
    <t>2715</t>
  </si>
  <si>
    <t>Contributi conto capitale ASUC Seregnano</t>
  </si>
  <si>
    <t>Contributi conto capitale dal BIM dell'Adige</t>
  </si>
  <si>
    <t>ALTRI FINANZIAMENTI</t>
  </si>
  <si>
    <t>MAT. MAM ORD. IMMOBILI VARI</t>
  </si>
  <si>
    <t>425</t>
  </si>
  <si>
    <t>Contributo provinciale spese progettazione su Piano di Sviluppo Rurale</t>
  </si>
  <si>
    <t>Interventi di arredo urbano</t>
  </si>
  <si>
    <t>040</t>
  </si>
  <si>
    <t>430</t>
  </si>
  <si>
    <t>Contributo straordinario per biotopo Fersina</t>
  </si>
  <si>
    <t>Piano gestione biotopo Fersina</t>
  </si>
  <si>
    <t>Trasferimenti sul fondo di riserva per gli investimenti comunali</t>
  </si>
  <si>
    <t>Acquisto attrezzature per centri sportivi</t>
  </si>
  <si>
    <t>3</t>
  </si>
  <si>
    <t>Intervento manutenzione boschi su piano di sviluppo rurale</t>
  </si>
  <si>
    <t>Finanziamenti a specifica destinazione</t>
  </si>
  <si>
    <t>STANZIAMENTO</t>
  </si>
  <si>
    <t>1715/003</t>
  </si>
  <si>
    <t>Contributi concessione  e sanzioni edilizie</t>
  </si>
  <si>
    <t>Contr.c/cap. fondo investimenti - BUDGET 2010 - 2015</t>
  </si>
  <si>
    <t>Contr.c/cap. fondo investimenti minori</t>
  </si>
  <si>
    <t>Acquisto PC e licenze per uffici comunali</t>
  </si>
  <si>
    <t>Acquisto attrezzature per scuole elementari</t>
  </si>
  <si>
    <t>Messa a norma del complesso ex Giuseppini</t>
  </si>
  <si>
    <t>035</t>
  </si>
  <si>
    <t>Manutenzione straordinaria cantiere comunale e caserma VV.FF.</t>
  </si>
  <si>
    <t>Interventi relativi alla toponomastica</t>
  </si>
  <si>
    <t>Trasferimento al Consorzio Miglioramento fondiario per strada Civezzano-Roverè</t>
  </si>
  <si>
    <t>Manutenzione straordinaria acquedotto e fognatura</t>
  </si>
  <si>
    <t>Realizzazione fognatura loc. Valorchie</t>
  </si>
  <si>
    <t>Manutenzioen straordinaria asilo nido</t>
  </si>
  <si>
    <t>Sovracanoni rivieraschi (1)</t>
  </si>
  <si>
    <t>1702</t>
  </si>
  <si>
    <t>Riscossione trasferimenti straordinari e non previsti per finanziamento opere diverse (1)</t>
  </si>
  <si>
    <t>CARB. E MAT. MEN. AUTOM. CANTIERE (di cui € 2.850,00.= finanziato TIA 2013)</t>
  </si>
  <si>
    <t>MAT. PER MAN. ORD. STRADE (di cui € 4.482,73.= finanziato con proventi delle sanzioni per violazione al codice della strada)</t>
  </si>
  <si>
    <t>121</t>
  </si>
  <si>
    <t>Trasferimento alle scuole elementari per acquisto attrezzatura</t>
  </si>
  <si>
    <t>032</t>
  </si>
  <si>
    <t>Trasferimento alle scuole medie per acquisto attrezzature</t>
  </si>
  <si>
    <t>Trasferimento all'istituto comprensivo per acquisto attrezzature</t>
  </si>
  <si>
    <t>16</t>
  </si>
  <si>
    <t>Contributo alla parrocchia di Civezzano per realizzazione campo sportivo</t>
  </si>
  <si>
    <t>Manutenzione straordinaria cimiteri</t>
  </si>
  <si>
    <t>Sistemazione esterna palestra polifunzionale</t>
  </si>
  <si>
    <t>Spesa per manifestazioni nell'ambito dell'attività di politica giovanile</t>
  </si>
  <si>
    <t>10</t>
  </si>
  <si>
    <t>Realizzazione marciapiede via Murialdo</t>
  </si>
  <si>
    <t>Realizzazione maricapiede Casa della Musica - P.zza S.Maria</t>
  </si>
  <si>
    <t>012</t>
  </si>
  <si>
    <t>Manutenzione straordinaria municipio e relativi impianti</t>
  </si>
  <si>
    <t>201</t>
  </si>
  <si>
    <t>Acquisto altro materiale hardware</t>
  </si>
  <si>
    <t>Realizzaizione polo satitario presso edificio ex oratorio di Civezzano</t>
  </si>
  <si>
    <t>TIT. 4^ PARTE CORRENTE</t>
  </si>
  <si>
    <t>033</t>
  </si>
  <si>
    <t>1980</t>
  </si>
  <si>
    <t>ANTICIPO TRASFERIMENTI PAT ESTINZIONE ANTICIPATA</t>
  </si>
  <si>
    <t>Fondo Pluriennale vincolato</t>
  </si>
  <si>
    <t>006</t>
  </si>
  <si>
    <t>Realizzazione marciapiede Cogatti - seregnano</t>
  </si>
  <si>
    <t>061</t>
  </si>
  <si>
    <t>Ristrutturazione edificio ex oratorio S. Agnese</t>
  </si>
  <si>
    <t>Interventi inerenti la toponomastica</t>
  </si>
  <si>
    <t>Realizzazione marciapiede casa della Musica - P.zza S.Maria</t>
  </si>
  <si>
    <t>Acquisto arredi ed attrezzature per parchi e giardini</t>
  </si>
  <si>
    <t>Rimborso contributi di concessione edilizia imprese</t>
  </si>
  <si>
    <t>Contributi in c/capitale dal  Bim dell'Adige</t>
  </si>
  <si>
    <t>Contributi in c/capitale dal BIM dell'Adige</t>
  </si>
  <si>
    <t>Acquisto e posizionamento bacheche</t>
  </si>
  <si>
    <t>Realizzazione marciapiede Cogatti - Seregnano</t>
  </si>
  <si>
    <t>Incarichi tecnici per regolarizzazione di vecchi espropri e pratiche tavolari e catastali</t>
  </si>
  <si>
    <t>761</t>
  </si>
  <si>
    <t>Studio fattibilità struttura polifunzionale in loc. Bosco</t>
  </si>
  <si>
    <t>22</t>
  </si>
  <si>
    <t>Spese attrezzature e di investimento per ecomuseo argentario</t>
  </si>
  <si>
    <t>Realizzazione pista di atletica e parcheggio pubblico c/o nuova palestra di Civezzano</t>
  </si>
  <si>
    <t>011</t>
  </si>
  <si>
    <t>Lav. Man. Strade, parcheggi e realizzazione imp. Regimazione acque e illuminazione</t>
  </si>
  <si>
    <t>Regolarizzazioni tavolari e conclusione pratiche d'esproprio arretrate</t>
  </si>
  <si>
    <t>051</t>
  </si>
  <si>
    <t>Incarico per redazione fascicolo integrato acquedotto (FIA)</t>
  </si>
  <si>
    <t>0002</t>
  </si>
  <si>
    <t>5000</t>
  </si>
  <si>
    <t>FPV</t>
  </si>
  <si>
    <t>Alienazione patrimonio librario (reimputazione entrate non correlate)</t>
  </si>
  <si>
    <t>Trasferimento dal Comune di Fornace per acquisto libri biblioteca (reimputazione entrate non correlate)</t>
  </si>
  <si>
    <t>Entrate reimputate correlate</t>
  </si>
  <si>
    <t>2530</t>
  </si>
  <si>
    <t>Alienazione beni immobili</t>
  </si>
  <si>
    <t>BUDGET GP 722/2016</t>
  </si>
  <si>
    <t>1900/0</t>
  </si>
  <si>
    <t>Realizzazione nuovo asilo nido in convenzione con il Comune di Fornace</t>
  </si>
  <si>
    <t>800</t>
  </si>
  <si>
    <t>Acquisto automezzo per polizia municipale</t>
  </si>
  <si>
    <t>Trasferimento sul fondo di riserva per gli investimenti comunali</t>
  </si>
  <si>
    <t>Lavori di miglioramento e pontenziamento impianto di illuminazione pubblica</t>
  </si>
  <si>
    <t>026</t>
  </si>
  <si>
    <t>Fondo strategico territoriale</t>
  </si>
  <si>
    <t>203</t>
  </si>
  <si>
    <t>0</t>
  </si>
  <si>
    <t>Proventi delle concessioni edilizie</t>
  </si>
  <si>
    <t>TOTALE STANZIATO TIT. 4</t>
  </si>
  <si>
    <t>Ampliamento scuole elementari di Civezzano (spese tecniche e lavori)</t>
  </si>
  <si>
    <t>504</t>
  </si>
  <si>
    <t>ACCERTATO TIT. 4 - TOTALE</t>
  </si>
  <si>
    <t>ACCERTATO TIT. 4 - INVESTIMENTI</t>
  </si>
  <si>
    <t>1608/1</t>
  </si>
  <si>
    <t>TOTALE STANZIATO TIT. 4^ PARTE CORRENTE</t>
  </si>
  <si>
    <t>CONTROLLO (tutti i valori devono essere 0)</t>
  </si>
  <si>
    <t>2700/002</t>
  </si>
  <si>
    <t>VARIAZIONE</t>
  </si>
  <si>
    <t>TOTALE A FINANZIAMENTO PARTE CORRENTE</t>
  </si>
  <si>
    <t>A FINANZIAMENTO INVESTIMENTI</t>
  </si>
  <si>
    <t>TOTALE A FINANZIAMENTO INVESTIMENTI</t>
  </si>
  <si>
    <t>VARIAZIONE (+;-)</t>
  </si>
  <si>
    <t>TOTALE FINANZIATO DA ONERI DI URBANIZZAZIONE (STANZIAMENTO)</t>
  </si>
  <si>
    <t>CONTABILIZZAZIONE PROVENTI ESENZIONE ONERI DI CONCESSIONE EDILIZIA</t>
  </si>
  <si>
    <t>IMPORTO RESIDUO FINANZIATO CON ALTRE ENTRATE (STANZIAMENTI)</t>
  </si>
  <si>
    <t>FINANZIATO DA ONERI DI URBANIZZAZIONE (STANZIAMENTO)</t>
  </si>
  <si>
    <t>MAGGIORI/MINORI ACCERTAMENTI</t>
  </si>
  <si>
    <t>MAGGIORI ACCERTAMENTI A FINANZIAMENTO IN SEDE DI RENDICONTO</t>
  </si>
  <si>
    <t>TRANSITA A FPV</t>
  </si>
  <si>
    <t>IVA A CREDITO PER FINANZIAMENTO INVESTIMENTI</t>
  </si>
  <si>
    <t>1800</t>
  </si>
  <si>
    <t>Fondo Strategico territoriale</t>
  </si>
  <si>
    <t>Sovracanoni rivieraschi + piano straordinario (prot. 230/2016+prot. 147/2017)</t>
  </si>
  <si>
    <t>Contabilizzazione esenzione oneri di concessione - fin. cap. 1608/1</t>
  </si>
  <si>
    <t>Realizzaizione polo sanitario presso edificio ex oratorio di Civezzano</t>
  </si>
  <si>
    <t>30</t>
  </si>
  <si>
    <t>20</t>
  </si>
  <si>
    <t>Contributi concessione</t>
  </si>
  <si>
    <t>Sanzioni per violazione di norme urbanistiche</t>
  </si>
  <si>
    <t>2705/0</t>
  </si>
  <si>
    <t>007</t>
  </si>
  <si>
    <t>Intervento sulla viabilità a servizio dell'edificio scuole elementari di Civezzano</t>
  </si>
  <si>
    <t>Manutenzione straordinaria caserma VV.FF.</t>
  </si>
  <si>
    <t>Manutenzione straordinaria complesso ex Giuseppini</t>
  </si>
  <si>
    <t>Spese per aggiornamento PRG</t>
  </si>
  <si>
    <t>Contributo PAT per manutenzione straordinaria caserma VVFF</t>
  </si>
  <si>
    <t>Manutenzione straordinaria edificio ex oratorio di S.Agnese con realizzazione di ambulatori medici</t>
  </si>
  <si>
    <t>11</t>
  </si>
  <si>
    <t>Acquisto tensostruttura</t>
  </si>
  <si>
    <t>Incarichi tecnici per regolarizzazioni di vecchi espropri e pratiche tavolari e catastali</t>
  </si>
  <si>
    <t>Contributi straordinari ad associazioni per finalità culturali</t>
  </si>
  <si>
    <t>Realizzazione nuovo piano forestale</t>
  </si>
  <si>
    <t>Trasferimento sul fondo migliorie boschive per realizzazione interventi sul territorio comunale</t>
  </si>
  <si>
    <t>Manutenzione straordinaria palestra c/o Istituo ex Giuseppini</t>
  </si>
  <si>
    <t>Arredi e attrezzature per municipio</t>
  </si>
  <si>
    <t>PROVENTI DELLE CONCESSIONI EDILIZIE</t>
  </si>
  <si>
    <t>IMPEGNATO CAPITOLO (da prospetti contabilità)</t>
  </si>
  <si>
    <t>61</t>
  </si>
  <si>
    <t>Ristrutturazione edificio ex oratorio s. agnese</t>
  </si>
  <si>
    <t>042</t>
  </si>
  <si>
    <t>041</t>
  </si>
  <si>
    <t>Contributo al museo storico per interventi forte "Tagliata Superiore"</t>
  </si>
  <si>
    <t>Acquisto attrezzature diverse</t>
  </si>
  <si>
    <t>45</t>
  </si>
  <si>
    <t>Acquisto attrezzature per edifici comunali</t>
  </si>
  <si>
    <t>205</t>
  </si>
  <si>
    <t>Manutenzione straordinaria edificio biblioteca comunale</t>
  </si>
  <si>
    <t>Contabilizzazione opere a scomputo oneri di concessione</t>
  </si>
  <si>
    <t>Manutenzione straordinaria del complesso ex Giuseppini</t>
  </si>
  <si>
    <t>Recupero ex scuola di S.Agnese a fini turistici -ricettivi</t>
  </si>
  <si>
    <t>IMPORTO ACCERTATO (solo per consuntivo)</t>
  </si>
  <si>
    <t>CONTABILIZZAZIONE ONERI A SCOMPUTO PERMESSI DI COSTRUIRE</t>
  </si>
  <si>
    <t>2700/004</t>
  </si>
  <si>
    <t>IMPORTO IMPEGNATO (solo per consuntivo)</t>
  </si>
  <si>
    <t xml:space="preserve">TOTALE FINANZIATO CON ONERI DI URBANIZZAZIONE (STANZIAMENTO+MAGG. ACCERTAMENTI) </t>
  </si>
  <si>
    <t>Contabilizzazione opere a scomputo permessi di costruire</t>
  </si>
  <si>
    <t>009</t>
  </si>
  <si>
    <t>Intervento di somma urgenza strada interpoderale fraz. Maniago</t>
  </si>
  <si>
    <t>contributo straordinario dello stato per messa in sicurezza beni immobili</t>
  </si>
  <si>
    <t>A FINANZIAMENTO ATTUALE PARTE CORRENTE</t>
  </si>
  <si>
    <t>Contributo straordinario ad associazioni per finalità culturali</t>
  </si>
  <si>
    <t>Manutenzione straordinaria strade diverse</t>
  </si>
  <si>
    <t>008</t>
  </si>
  <si>
    <t>Intervendo di somma urgenza strada Fraz. Bosco</t>
  </si>
  <si>
    <t>206</t>
  </si>
  <si>
    <t xml:space="preserve">Manutenzione straordinaria forte "Tagliata Superiore" </t>
  </si>
  <si>
    <t>432</t>
  </si>
  <si>
    <t>560</t>
  </si>
  <si>
    <t>433</t>
  </si>
  <si>
    <t xml:space="preserve">Contributo straordinario dello stato per riqualificazione energetica </t>
  </si>
  <si>
    <r>
      <t xml:space="preserve">TOTALE STANZIATO TIT. 4 - INVESTIMENTI </t>
    </r>
    <r>
      <rPr>
        <b/>
        <sz val="42"/>
        <color rgb="FFFF0000"/>
        <rFont val="Calibri"/>
        <family val="2"/>
        <scheme val="minor"/>
      </rPr>
      <t>SENZA FPV ED ENTRATE CORRENTI "UNA TANTUM" ED AVANZO</t>
    </r>
  </si>
  <si>
    <t xml:space="preserve">Riqualificazione energetica scuole elementare e materna di Civezzano </t>
  </si>
  <si>
    <t>Indennità di esproprio in entrata</t>
  </si>
  <si>
    <t>ACCERTATO TIT. 4 - CORRENTE</t>
  </si>
  <si>
    <t>ACCERTATO TIT. 4 - MAGGIORI ACCERTAMENTI NON UTILIZZATI E DESTINATI AD AVANZO</t>
  </si>
  <si>
    <t>CAP. 2700/4/2021</t>
  </si>
  <si>
    <t>CAP. 2700/4/2022</t>
  </si>
  <si>
    <t>CAP. 2700/4/2020</t>
  </si>
  <si>
    <t>Cessione in permuta terreni</t>
  </si>
  <si>
    <t>1705</t>
  </si>
  <si>
    <t>Acquisto e manutenzione straordinaria attrezzature per cantiere comunale</t>
  </si>
  <si>
    <t>Manutenzione straordinaria automezzi cantiere</t>
  </si>
  <si>
    <t>Manutenzione e miglioramento segnaletica stradale</t>
  </si>
  <si>
    <t>BILANCIO DI PREVISIONE 2021-2023 - ESERCIZIO 2021: PROSPETTO DELLE SPESE CORRENTI FINANZIATE CON I PROVENTI DELLE CONCESSIONI EDILIZIE E SANZIONI URBANISTICHE</t>
  </si>
  <si>
    <t>BILANCIO DI PREVISIONE 2021-2023 - ESERCIZIO 2022: PROSPETTO DELLE SPESE CORRENTI FINANZIATE CON I PROVENTI DELLE CONCESSIONI EDILIZIE E SANZIONI URBANISTICHE</t>
  </si>
  <si>
    <t>BILANCIO DI PREVISIONE 2021-2023 - ESERCIZIO 2023: PROSPETTO DELLE SPESE CORRENTI FINANZIATE CON I PROVENTI DELLE CONCESSIONI EDILIZIE E SANZIONI URBANISTICHE</t>
  </si>
  <si>
    <t>MATERIALE PER MANUTENZIONE ORDINARIA SCUOLE ELEMENTARI</t>
  </si>
  <si>
    <t>4202/400</t>
  </si>
  <si>
    <t>4203/400</t>
  </si>
  <si>
    <t>MANUTENZIONE ORDINARIA IMMOBILE SCUOLE ELEMENTARI</t>
  </si>
  <si>
    <t>4203/401</t>
  </si>
  <si>
    <t>MANUTENZIONE ORDINARIA IMPIANTI SCUOLE ELEMENTARI</t>
  </si>
  <si>
    <t>4302/400</t>
  </si>
  <si>
    <t>MATERIALE PER MANUTENZIONE ORDINARIA SCUOLA MEDIA</t>
  </si>
  <si>
    <t>MANUTENZIIONE ORDINARIA IMMOBILE SCUOLA MEDIA</t>
  </si>
  <si>
    <t>4303/401</t>
  </si>
  <si>
    <t>MANUTENZIONE ORDINARIA IMPIANTI SCUOLA MEDIA</t>
  </si>
  <si>
    <t>4303/402</t>
  </si>
  <si>
    <t>MATERIALE PER MANUTENZIONE ORDINARIA IMPIANTI DI ILLUMINAZIONE PUBBLICA</t>
  </si>
  <si>
    <t>8202/400</t>
  </si>
  <si>
    <t>MANUTENZIONE ORDINARIA IMPIANTI DI ILLUMINAZIONE PUBBLICA</t>
  </si>
  <si>
    <t>8203/400</t>
  </si>
  <si>
    <t>MATERIALE PER MANUTENZIONE ORDINARIA CIMITERI</t>
  </si>
  <si>
    <t>10502/400</t>
  </si>
  <si>
    <t>QUOTA PARTE PERSONALE OPERAIO INTERVENI SU MANUTENZIONE ORDINARIA OPERE DI URBANIZZAZIONE PRIMARIA E SECONDARIA</t>
  </si>
  <si>
    <t>1501/1</t>
  </si>
  <si>
    <t xml:space="preserve">CONTROLLO </t>
  </si>
  <si>
    <t>TOTALE STANZIAMENTO TIT. 4^</t>
  </si>
  <si>
    <t>TOTALE STANZIAMENTO TIT. 4</t>
  </si>
  <si>
    <t xml:space="preserve"> </t>
  </si>
  <si>
    <t>302</t>
  </si>
  <si>
    <t>5</t>
  </si>
  <si>
    <t>Fondo crediti dubbia esigibilità</t>
  </si>
  <si>
    <t>Fondo crediti di dubbia esigibilità</t>
  </si>
  <si>
    <t>CAP. 1960/433</t>
  </si>
  <si>
    <t>Rifacimento dell'impianto termico della palestra polifunzionale di Civezzano c/o istituto ex Giuseppini</t>
  </si>
  <si>
    <t>CAP. 1960/1/2021</t>
  </si>
  <si>
    <t>Trasferimenti PAT per interventi di somma urgenza</t>
  </si>
  <si>
    <t>SI/NO</t>
  </si>
  <si>
    <t xml:space="preserve">SI  </t>
  </si>
  <si>
    <t>NO</t>
  </si>
  <si>
    <t>SI</t>
  </si>
  <si>
    <t>MANUTENZIONI</t>
  </si>
  <si>
    <t>Manutenzione straordinaria teatri</t>
  </si>
  <si>
    <t>Manutezione straordinaria cantiere comunale e caserma VV.FF.</t>
  </si>
  <si>
    <t>manutenzioni</t>
  </si>
  <si>
    <t>opere escluse</t>
  </si>
  <si>
    <t>opere singole</t>
  </si>
  <si>
    <t>Trasferimento al Consorzio di miglioramento fondiario per intervento di manutenzione straordinaria viabilità - loc. Bugni</t>
  </si>
  <si>
    <t>Fondo Pluriennale vincolato 2021 - STANZIATO ENTRATA</t>
  </si>
  <si>
    <t>VARIAZIONE ACCANTONAMENTO FPV 2021</t>
  </si>
  <si>
    <t>Fondo Pluriannale vincolato 2022 - entrata</t>
  </si>
  <si>
    <t>Fondo Pluriannale vincolato 2023 - entrata</t>
  </si>
  <si>
    <t>Fondo Pluriannale vincolato 2024 - entrata</t>
  </si>
  <si>
    <t>Intervento sulla viabilità a servizio dell'edificio scuola elementare di Civezzano</t>
  </si>
  <si>
    <t>Interventi su impianto illuminazione pubblica</t>
  </si>
  <si>
    <t>Lavori di miglioramento e potenziamento impianto di illuminazione pubblica</t>
  </si>
  <si>
    <t>CAP. 2530/26/2020</t>
  </si>
  <si>
    <t>CAP. 2530/30/2020</t>
  </si>
  <si>
    <t>CAP. 2515/1/2020</t>
  </si>
  <si>
    <t>Contributo PAT per manutenzione straordinaria caserma VV.FF.</t>
  </si>
  <si>
    <t>Trasferimento in conto capitale da A.P.S.S.</t>
  </si>
  <si>
    <t>verifica 1 stanziamenti</t>
  </si>
  <si>
    <t>verifica 2 stanziamenti</t>
  </si>
  <si>
    <t>verifica 3 stanziamenti</t>
  </si>
  <si>
    <t>verifica 4 accertamenti impegni</t>
  </si>
  <si>
    <t>verifica 5 accertamenti impegni</t>
  </si>
  <si>
    <t>OPERA SINGOLA</t>
  </si>
  <si>
    <r>
      <t xml:space="preserve">INSERITO PIANO TRIENNALE OPERE PUBBLICHE 2021-2023(quota dell'esercizio </t>
    </r>
    <r>
      <rPr>
        <b/>
        <sz val="42"/>
        <color rgb="FFFF0000"/>
        <rFont val="Calibri"/>
        <family val="2"/>
        <scheme val="minor"/>
      </rPr>
      <t>al netto del FPV</t>
    </r>
    <r>
      <rPr>
        <b/>
        <sz val="42"/>
        <rFont val="Calibri"/>
        <family val="2"/>
        <scheme val="minor"/>
      </rPr>
      <t>)</t>
    </r>
  </si>
  <si>
    <t>FPV opere singole</t>
  </si>
  <si>
    <t>SALDO OPERE SINGOLE</t>
  </si>
  <si>
    <t>FPV manutenzioni</t>
  </si>
  <si>
    <t>SALDO MANUTENZIONI</t>
  </si>
  <si>
    <t>260</t>
  </si>
  <si>
    <t>Fondo investimenti minori di parte corrente (per equilibrio di bilancio)</t>
  </si>
  <si>
    <t>Risorse di parte corrente utilizzate per il finanziamento della quota investimenti</t>
  </si>
  <si>
    <t xml:space="preserve">STANZIAMENTO FINANZIAMENTO INVESTIMENTI COMPRESO FPV ED ENTRATE CORRENTI </t>
  </si>
  <si>
    <t>SALDO PROSPETTO INVESTIMENTI</t>
  </si>
  <si>
    <t>REI</t>
  </si>
  <si>
    <t>SALDO PIANO TRIENNALE OO PP (OPERE CON FINANZIAMENTI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</si>
</sst>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5" formatCode="_([$€]* #,##0.00_);_([$€]* \(#,##0.00\);_([$€]* \-??_);_(@_)"/>
    <numFmt numFmtId="166" formatCode="_-[$€-410]\ * #,##0.00_-;\-[$€-410]\ * #,##0.00_-;_-[$€-410]\ * &quot;-&quot;??_-;_-@_-"/>
    <numFmt numFmtId="167" formatCode="_-&quot;L.&quot;\ * #,##0.00_-;\-&quot;L.&quot;\ * #,##0.00_-;_-&quot;L.&quot;\ * &quot;-&quot;??_-;_-@_-"/>
    <numFmt numFmtId="168" formatCode="_-* #,##0.00\ [$€-410]_-;\-* #,##0.00\ [$€-410]_-;_-* &quot;-&quot;??\ [$€-410]_-;_-@_-"/>
  </numFmts>
  <fonts count="35" x14ac:knownFonts="1"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ahoma"/>
      <family val="2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42"/>
      <name val="Calibri"/>
      <family val="2"/>
      <scheme val="minor"/>
    </font>
    <font>
      <sz val="42"/>
      <name val="Calibri"/>
      <family val="2"/>
      <scheme val="minor"/>
    </font>
    <font>
      <b/>
      <sz val="42"/>
      <color theme="0"/>
      <name val="Calibri"/>
      <family val="2"/>
      <scheme val="minor"/>
    </font>
    <font>
      <sz val="42"/>
      <color theme="0"/>
      <name val="Calibri"/>
      <family val="2"/>
      <scheme val="minor"/>
    </font>
    <font>
      <b/>
      <sz val="42"/>
      <color rgb="FFFF0000"/>
      <name val="Calibri"/>
      <family val="2"/>
      <scheme val="minor"/>
    </font>
    <font>
      <sz val="42"/>
      <color rgb="FFFF00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7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13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2" borderId="1" applyNumberFormat="0" applyAlignment="0" applyProtection="0"/>
    <xf numFmtId="0" fontId="5" fillId="0" borderId="2" applyNumberFormat="0" applyFill="0" applyAlignment="0" applyProtection="0"/>
    <xf numFmtId="0" fontId="6" fillId="11" borderId="3" applyNumberFormat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165" fontId="19" fillId="0" borderId="0" applyFill="0" applyBorder="0" applyAlignment="0" applyProtection="0"/>
    <xf numFmtId="0" fontId="7" fillId="3" borderId="1" applyNumberFormat="0" applyAlignment="0" applyProtection="0"/>
    <xf numFmtId="0" fontId="8" fillId="3" borderId="0" applyNumberFormat="0" applyBorder="0" applyAlignment="0" applyProtection="0"/>
    <xf numFmtId="0" fontId="19" fillId="4" borderId="4" applyNumberFormat="0" applyAlignment="0" applyProtection="0"/>
    <xf numFmtId="0" fontId="9" fillId="2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164" fontId="1" fillId="0" borderId="0" applyFill="0" applyBorder="0" applyAlignment="0" applyProtection="0"/>
  </cellStyleXfs>
  <cellXfs count="1056">
    <xf numFmtId="0" fontId="0" fillId="0" borderId="0" xfId="0"/>
    <xf numFmtId="0" fontId="21" fillId="0" borderId="0" xfId="0" applyFont="1" applyFill="1"/>
    <xf numFmtId="49" fontId="20" fillId="0" borderId="32" xfId="0" applyNumberFormat="1" applyFont="1" applyFill="1" applyBorder="1" applyAlignment="1">
      <alignment horizontal="center" vertical="center" wrapText="1"/>
    </xf>
    <xf numFmtId="3" fontId="20" fillId="0" borderId="74" xfId="0" applyNumberFormat="1" applyFont="1" applyFill="1" applyBorder="1" applyAlignment="1">
      <alignment horizontal="center" vertical="center" wrapText="1"/>
    </xf>
    <xf numFmtId="3" fontId="20" fillId="0" borderId="61" xfId="0" applyNumberFormat="1" applyFont="1" applyFill="1" applyBorder="1" applyAlignment="1">
      <alignment horizontal="center" vertical="center" wrapText="1"/>
    </xf>
    <xf numFmtId="3" fontId="20" fillId="0" borderId="31" xfId="0" applyNumberFormat="1" applyFont="1" applyFill="1" applyBorder="1" applyAlignment="1">
      <alignment horizontal="center" vertical="center" wrapText="1"/>
    </xf>
    <xf numFmtId="166" fontId="21" fillId="24" borderId="33" xfId="0" applyNumberFormat="1" applyFont="1" applyFill="1" applyBorder="1" applyAlignment="1">
      <alignment horizontal="right" vertical="center" wrapText="1"/>
    </xf>
    <xf numFmtId="166" fontId="21" fillId="24" borderId="25" xfId="0" applyNumberFormat="1" applyFont="1" applyFill="1" applyBorder="1" applyAlignment="1">
      <alignment horizontal="right" vertical="center" wrapText="1"/>
    </xf>
    <xf numFmtId="166" fontId="21" fillId="24" borderId="14" xfId="0" applyNumberFormat="1" applyFont="1" applyFill="1" applyBorder="1" applyAlignment="1">
      <alignment horizontal="right" vertical="center" wrapText="1"/>
    </xf>
    <xf numFmtId="166" fontId="21" fillId="0" borderId="14" xfId="0" applyNumberFormat="1" applyFont="1" applyFill="1" applyBorder="1" applyAlignment="1">
      <alignment horizontal="right" vertical="center" wrapText="1"/>
    </xf>
    <xf numFmtId="166" fontId="23" fillId="24" borderId="25" xfId="0" applyNumberFormat="1" applyFont="1" applyFill="1" applyBorder="1" applyAlignment="1">
      <alignment horizontal="center" vertical="center" wrapText="1"/>
    </xf>
    <xf numFmtId="166" fontId="23" fillId="24" borderId="11" xfId="0" applyNumberFormat="1" applyFont="1" applyFill="1" applyBorder="1" applyAlignment="1">
      <alignment horizontal="center" vertical="center" wrapText="1"/>
    </xf>
    <xf numFmtId="166" fontId="23" fillId="24" borderId="10" xfId="0" applyNumberFormat="1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center" vertical="center" wrapText="1"/>
    </xf>
    <xf numFmtId="166" fontId="21" fillId="0" borderId="38" xfId="0" applyNumberFormat="1" applyFont="1" applyFill="1" applyBorder="1" applyAlignment="1">
      <alignment horizontal="right" vertical="center" wrapText="1"/>
    </xf>
    <xf numFmtId="166" fontId="21" fillId="24" borderId="34" xfId="0" applyNumberFormat="1" applyFont="1" applyFill="1" applyBorder="1" applyAlignment="1">
      <alignment horizontal="right" vertical="center" wrapText="1"/>
    </xf>
    <xf numFmtId="3" fontId="20" fillId="0" borderId="24" xfId="0" applyNumberFormat="1" applyFont="1" applyFill="1" applyBorder="1" applyAlignment="1">
      <alignment horizontal="center" vertical="center" wrapText="1"/>
    </xf>
    <xf numFmtId="166" fontId="21" fillId="24" borderId="26" xfId="0" applyNumberFormat="1" applyFont="1" applyFill="1" applyBorder="1" applyAlignment="1">
      <alignment horizontal="right" vertical="center" wrapText="1"/>
    </xf>
    <xf numFmtId="166" fontId="21" fillId="24" borderId="10" xfId="0" applyNumberFormat="1" applyFont="1" applyFill="1" applyBorder="1" applyAlignment="1">
      <alignment horizontal="right" vertical="center" wrapText="1"/>
    </xf>
    <xf numFmtId="166" fontId="21" fillId="0" borderId="10" xfId="0" applyNumberFormat="1" applyFont="1" applyFill="1" applyBorder="1" applyAlignment="1">
      <alignment horizontal="right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166" fontId="23" fillId="24" borderId="26" xfId="0" applyNumberFormat="1" applyFont="1" applyFill="1" applyBorder="1" applyAlignment="1">
      <alignment horizontal="center" vertical="center" wrapText="1"/>
    </xf>
    <xf numFmtId="166" fontId="20" fillId="25" borderId="35" xfId="0" applyNumberFormat="1" applyFont="1" applyFill="1" applyBorder="1" applyAlignment="1">
      <alignment horizontal="right" vertical="center" wrapText="1"/>
    </xf>
    <xf numFmtId="166" fontId="20" fillId="0" borderId="27" xfId="0" applyNumberFormat="1" applyFont="1" applyFill="1" applyBorder="1" applyAlignment="1">
      <alignment horizontal="right" vertical="center" wrapText="1"/>
    </xf>
    <xf numFmtId="166" fontId="20" fillId="0" borderId="28" xfId="0" applyNumberFormat="1" applyFont="1" applyFill="1" applyBorder="1" applyAlignment="1">
      <alignment horizontal="right" vertical="center" wrapText="1"/>
    </xf>
    <xf numFmtId="166" fontId="20" fillId="0" borderId="19" xfId="0" applyNumberFormat="1" applyFont="1" applyFill="1" applyBorder="1" applyAlignment="1">
      <alignment horizontal="right" vertical="center" wrapText="1"/>
    </xf>
    <xf numFmtId="166" fontId="20" fillId="0" borderId="12" xfId="0" applyNumberFormat="1" applyFont="1" applyFill="1" applyBorder="1" applyAlignment="1">
      <alignment horizontal="right" vertical="center" wrapText="1"/>
    </xf>
    <xf numFmtId="166" fontId="20" fillId="0" borderId="10" xfId="0" applyNumberFormat="1" applyFont="1" applyFill="1" applyBorder="1" applyAlignment="1">
      <alignment horizontal="right" vertical="center" wrapText="1"/>
    </xf>
    <xf numFmtId="166" fontId="23" fillId="19" borderId="26" xfId="0" applyNumberFormat="1" applyFont="1" applyFill="1" applyBorder="1" applyAlignment="1">
      <alignment horizontal="center" vertical="center" wrapText="1"/>
    </xf>
    <xf numFmtId="166" fontId="23" fillId="19" borderId="11" xfId="0" applyNumberFormat="1" applyFont="1" applyFill="1" applyBorder="1" applyAlignment="1">
      <alignment horizontal="center" vertical="center" wrapText="1"/>
    </xf>
    <xf numFmtId="166" fontId="22" fillId="19" borderId="10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21" fillId="0" borderId="53" xfId="0" applyFont="1" applyFill="1" applyBorder="1" applyAlignment="1">
      <alignment horizontal="center" vertical="center" wrapText="1"/>
    </xf>
    <xf numFmtId="166" fontId="21" fillId="0" borderId="55" xfId="0" applyNumberFormat="1" applyFont="1" applyFill="1" applyBorder="1" applyAlignment="1">
      <alignment horizontal="right" vertical="center" wrapText="1"/>
    </xf>
    <xf numFmtId="166" fontId="21" fillId="24" borderId="55" xfId="0" applyNumberFormat="1" applyFont="1" applyFill="1" applyBorder="1" applyAlignment="1">
      <alignment horizontal="right" vertical="center" wrapText="1"/>
    </xf>
    <xf numFmtId="166" fontId="21" fillId="0" borderId="51" xfId="0" applyNumberFormat="1" applyFont="1" applyFill="1" applyBorder="1" applyAlignment="1">
      <alignment horizontal="center" vertical="center" wrapText="1"/>
    </xf>
    <xf numFmtId="166" fontId="21" fillId="24" borderId="47" xfId="0" applyNumberFormat="1" applyFont="1" applyFill="1" applyBorder="1" applyAlignment="1">
      <alignment horizontal="right" vertical="center" wrapText="1"/>
    </xf>
    <xf numFmtId="166" fontId="21" fillId="0" borderId="51" xfId="0" applyNumberFormat="1" applyFont="1" applyFill="1" applyBorder="1" applyAlignment="1">
      <alignment horizontal="right" vertical="center" wrapText="1"/>
    </xf>
    <xf numFmtId="166" fontId="21" fillId="24" borderId="46" xfId="0" applyNumberFormat="1" applyFont="1" applyFill="1" applyBorder="1" applyAlignment="1">
      <alignment horizontal="right" vertical="center" wrapText="1"/>
    </xf>
    <xf numFmtId="166" fontId="21" fillId="0" borderId="46" xfId="0" applyNumberFormat="1" applyFont="1" applyFill="1" applyBorder="1" applyAlignment="1">
      <alignment horizontal="right" vertical="center" wrapText="1"/>
    </xf>
    <xf numFmtId="166" fontId="21" fillId="0" borderId="47" xfId="0" applyNumberFormat="1" applyFont="1" applyFill="1" applyBorder="1" applyAlignment="1">
      <alignment horizontal="right" vertical="center" wrapText="1"/>
    </xf>
    <xf numFmtId="166" fontId="21" fillId="24" borderId="11" xfId="0" applyNumberFormat="1" applyFont="1" applyFill="1" applyBorder="1" applyAlignment="1">
      <alignment horizontal="right" vertical="center" wrapText="1"/>
    </xf>
    <xf numFmtId="0" fontId="21" fillId="23" borderId="0" xfId="0" applyFont="1" applyFill="1"/>
    <xf numFmtId="166" fontId="21" fillId="0" borderId="34" xfId="0" applyNumberFormat="1" applyFont="1" applyFill="1" applyBorder="1" applyAlignment="1">
      <alignment horizontal="right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right" vertical="center" wrapText="1"/>
    </xf>
    <xf numFmtId="166" fontId="21" fillId="0" borderId="26" xfId="0" applyNumberFormat="1" applyFont="1" applyFill="1" applyBorder="1" applyAlignment="1">
      <alignment horizontal="right" vertical="center" wrapText="1"/>
    </xf>
    <xf numFmtId="0" fontId="20" fillId="0" borderId="42" xfId="0" applyFont="1" applyFill="1" applyBorder="1" applyAlignment="1">
      <alignment horizontal="center" vertical="center" wrapText="1"/>
    </xf>
    <xf numFmtId="166" fontId="20" fillId="0" borderId="59" xfId="0" applyNumberFormat="1" applyFont="1" applyFill="1" applyBorder="1" applyAlignment="1">
      <alignment horizontal="right" vertical="center" wrapText="1"/>
    </xf>
    <xf numFmtId="166" fontId="20" fillId="0" borderId="32" xfId="0" applyNumberFormat="1" applyFont="1" applyFill="1" applyBorder="1" applyAlignment="1">
      <alignment horizontal="right" vertical="center" wrapText="1"/>
    </xf>
    <xf numFmtId="166" fontId="20" fillId="0" borderId="49" xfId="0" applyNumberFormat="1" applyFont="1" applyFill="1" applyBorder="1" applyAlignment="1">
      <alignment horizontal="right" vertical="center" wrapText="1"/>
    </xf>
    <xf numFmtId="166" fontId="20" fillId="0" borderId="60" xfId="0" applyNumberFormat="1" applyFont="1" applyFill="1" applyBorder="1" applyAlignment="1">
      <alignment horizontal="right" vertical="center" wrapText="1"/>
    </xf>
    <xf numFmtId="166" fontId="20" fillId="0" borderId="39" xfId="0" applyNumberFormat="1" applyFont="1" applyFill="1" applyBorder="1" applyAlignment="1">
      <alignment horizontal="right" vertical="center" wrapText="1"/>
    </xf>
    <xf numFmtId="166" fontId="20" fillId="0" borderId="11" xfId="0" applyNumberFormat="1" applyFont="1" applyFill="1" applyBorder="1" applyAlignment="1">
      <alignment horizontal="right" vertical="center" wrapText="1"/>
    </xf>
    <xf numFmtId="0" fontId="20" fillId="23" borderId="0" xfId="0" applyFont="1" applyFill="1"/>
    <xf numFmtId="0" fontId="21" fillId="18" borderId="0" xfId="0" applyFont="1" applyFill="1"/>
    <xf numFmtId="0" fontId="20" fillId="18" borderId="0" xfId="0" applyFont="1" applyFill="1"/>
    <xf numFmtId="166" fontId="21" fillId="0" borderId="51" xfId="0" applyNumberFormat="1" applyFont="1" applyFill="1" applyBorder="1" applyAlignment="1">
      <alignment horizontal="center" vertical="center"/>
    </xf>
    <xf numFmtId="166" fontId="21" fillId="0" borderId="51" xfId="0" applyNumberFormat="1" applyFont="1" applyFill="1" applyBorder="1" applyAlignment="1">
      <alignment horizontal="right" vertical="center"/>
    </xf>
    <xf numFmtId="166" fontId="21" fillId="0" borderId="56" xfId="0" applyNumberFormat="1" applyFont="1" applyFill="1" applyBorder="1" applyAlignment="1">
      <alignment horizontal="right" vertical="center"/>
    </xf>
    <xf numFmtId="166" fontId="21" fillId="0" borderId="46" xfId="0" applyNumberFormat="1" applyFont="1" applyFill="1" applyBorder="1" applyAlignment="1">
      <alignment horizontal="right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right" vertical="center"/>
    </xf>
    <xf numFmtId="166" fontId="21" fillId="0" borderId="11" xfId="0" applyNumberFormat="1" applyFont="1" applyFill="1" applyBorder="1" applyAlignment="1">
      <alignment horizontal="right" vertical="center"/>
    </xf>
    <xf numFmtId="166" fontId="21" fillId="0" borderId="10" xfId="0" applyNumberFormat="1" applyFont="1" applyFill="1" applyBorder="1" applyAlignment="1">
      <alignment horizontal="right" vertical="center"/>
    </xf>
    <xf numFmtId="166" fontId="21" fillId="0" borderId="55" xfId="0" applyNumberFormat="1" applyFont="1" applyFill="1" applyBorder="1" applyAlignment="1">
      <alignment horizontal="right" vertical="center"/>
    </xf>
    <xf numFmtId="166" fontId="21" fillId="24" borderId="55" xfId="0" applyNumberFormat="1" applyFont="1" applyFill="1" applyBorder="1" applyAlignment="1">
      <alignment horizontal="right" vertical="center"/>
    </xf>
    <xf numFmtId="166" fontId="21" fillId="24" borderId="47" xfId="0" applyNumberFormat="1" applyFont="1" applyFill="1" applyBorder="1" applyAlignment="1">
      <alignment horizontal="right" vertical="center"/>
    </xf>
    <xf numFmtId="166" fontId="21" fillId="24" borderId="46" xfId="0" applyNumberFormat="1" applyFont="1" applyFill="1" applyBorder="1" applyAlignment="1">
      <alignment horizontal="right" vertical="center"/>
    </xf>
    <xf numFmtId="166" fontId="21" fillId="0" borderId="47" xfId="0" applyNumberFormat="1" applyFont="1" applyFill="1" applyBorder="1" applyAlignment="1">
      <alignment horizontal="right" vertical="center"/>
    </xf>
    <xf numFmtId="166" fontId="21" fillId="24" borderId="11" xfId="0" applyNumberFormat="1" applyFont="1" applyFill="1" applyBorder="1" applyAlignment="1">
      <alignment horizontal="right" vertical="center"/>
    </xf>
    <xf numFmtId="166" fontId="23" fillId="24" borderId="10" xfId="0" applyNumberFormat="1" applyFont="1" applyFill="1" applyBorder="1" applyAlignment="1">
      <alignment horizontal="right" vertical="center"/>
    </xf>
    <xf numFmtId="166" fontId="21" fillId="0" borderId="34" xfId="0" applyNumberFormat="1" applyFont="1" applyFill="1" applyBorder="1" applyAlignment="1">
      <alignment horizontal="right" vertical="center"/>
    </xf>
    <xf numFmtId="166" fontId="21" fillId="24" borderId="34" xfId="0" applyNumberFormat="1" applyFont="1" applyFill="1" applyBorder="1" applyAlignment="1">
      <alignment horizontal="right" vertical="center"/>
    </xf>
    <xf numFmtId="166" fontId="21" fillId="24" borderId="26" xfId="0" applyNumberFormat="1" applyFont="1" applyFill="1" applyBorder="1" applyAlignment="1">
      <alignment horizontal="right" vertical="center"/>
    </xf>
    <xf numFmtId="166" fontId="21" fillId="24" borderId="10" xfId="0" applyNumberFormat="1" applyFont="1" applyFill="1" applyBorder="1" applyAlignment="1">
      <alignment horizontal="right" vertical="center"/>
    </xf>
    <xf numFmtId="166" fontId="21" fillId="0" borderId="26" xfId="0" applyNumberFormat="1" applyFont="1" applyFill="1" applyBorder="1" applyAlignment="1">
      <alignment horizontal="right" vertical="center"/>
    </xf>
    <xf numFmtId="166" fontId="21" fillId="0" borderId="33" xfId="0" applyNumberFormat="1" applyFont="1" applyFill="1" applyBorder="1" applyAlignment="1">
      <alignment horizontal="right" vertical="center"/>
    </xf>
    <xf numFmtId="166" fontId="21" fillId="24" borderId="33" xfId="0" applyNumberFormat="1" applyFont="1" applyFill="1" applyBorder="1" applyAlignment="1">
      <alignment horizontal="right" vertical="center"/>
    </xf>
    <xf numFmtId="166" fontId="21" fillId="0" borderId="30" xfId="0" applyNumberFormat="1" applyFont="1" applyFill="1" applyBorder="1" applyAlignment="1">
      <alignment horizontal="center" vertical="center"/>
    </xf>
    <xf numFmtId="166" fontId="21" fillId="24" borderId="25" xfId="0" applyNumberFormat="1" applyFont="1" applyFill="1" applyBorder="1" applyAlignment="1">
      <alignment horizontal="right" vertical="center"/>
    </xf>
    <xf numFmtId="166" fontId="21" fillId="0" borderId="30" xfId="0" applyNumberFormat="1" applyFont="1" applyFill="1" applyBorder="1" applyAlignment="1">
      <alignment horizontal="right" vertical="center"/>
    </xf>
    <xf numFmtId="166" fontId="21" fillId="0" borderId="23" xfId="0" applyNumberFormat="1" applyFont="1" applyFill="1" applyBorder="1" applyAlignment="1">
      <alignment horizontal="right" vertical="center"/>
    </xf>
    <xf numFmtId="166" fontId="21" fillId="24" borderId="14" xfId="0" applyNumberFormat="1" applyFont="1" applyFill="1" applyBorder="1" applyAlignment="1">
      <alignment horizontal="right" vertical="center"/>
    </xf>
    <xf numFmtId="166" fontId="21" fillId="0" borderId="14" xfId="0" applyNumberFormat="1" applyFont="1" applyFill="1" applyBorder="1" applyAlignment="1">
      <alignment horizontal="right" vertical="center"/>
    </xf>
    <xf numFmtId="166" fontId="20" fillId="0" borderId="35" xfId="0" applyNumberFormat="1" applyFont="1" applyFill="1" applyBorder="1" applyAlignment="1">
      <alignment horizontal="right" vertical="center" wrapText="1"/>
    </xf>
    <xf numFmtId="166" fontId="21" fillId="0" borderId="25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 wrapText="1"/>
    </xf>
    <xf numFmtId="166" fontId="20" fillId="0" borderId="34" xfId="0" applyNumberFormat="1" applyFont="1" applyFill="1" applyBorder="1" applyAlignment="1">
      <alignment horizontal="right" vertical="center" wrapText="1"/>
    </xf>
    <xf numFmtId="166" fontId="20" fillId="0" borderId="24" xfId="0" applyNumberFormat="1" applyFont="1" applyFill="1" applyBorder="1" applyAlignment="1">
      <alignment horizontal="right" vertical="center" wrapText="1"/>
    </xf>
    <xf numFmtId="166" fontId="20" fillId="0" borderId="26" xfId="0" applyNumberFormat="1" applyFont="1" applyFill="1" applyBorder="1" applyAlignment="1">
      <alignment horizontal="right" vertical="center" wrapText="1"/>
    </xf>
    <xf numFmtId="166" fontId="21" fillId="0" borderId="24" xfId="43" applyNumberFormat="1" applyFont="1" applyFill="1" applyBorder="1" applyAlignment="1">
      <alignment horizontal="center" vertical="center"/>
    </xf>
    <xf numFmtId="166" fontId="21" fillId="0" borderId="51" xfId="43" applyNumberFormat="1" applyFont="1" applyFill="1" applyBorder="1" applyAlignment="1">
      <alignment horizontal="center" vertical="center"/>
    </xf>
    <xf numFmtId="166" fontId="21" fillId="0" borderId="33" xfId="0" applyNumberFormat="1" applyFont="1" applyFill="1" applyBorder="1" applyAlignment="1">
      <alignment horizontal="right" vertical="center" wrapText="1"/>
    </xf>
    <xf numFmtId="166" fontId="20" fillId="0" borderId="51" xfId="0" applyNumberFormat="1" applyFont="1" applyFill="1" applyBorder="1" applyAlignment="1">
      <alignment horizontal="right" vertical="center" wrapText="1"/>
    </xf>
    <xf numFmtId="166" fontId="20" fillId="24" borderId="34" xfId="0" applyNumberFormat="1" applyFont="1" applyFill="1" applyBorder="1" applyAlignment="1">
      <alignment horizontal="right" vertical="center" wrapText="1"/>
    </xf>
    <xf numFmtId="166" fontId="20" fillId="24" borderId="26" xfId="0" applyNumberFormat="1" applyFont="1" applyFill="1" applyBorder="1" applyAlignment="1">
      <alignment horizontal="right" vertical="center" wrapText="1"/>
    </xf>
    <xf numFmtId="166" fontId="20" fillId="24" borderId="10" xfId="0" applyNumberFormat="1" applyFont="1" applyFill="1" applyBorder="1" applyAlignment="1">
      <alignment horizontal="right" vertical="center" wrapText="1"/>
    </xf>
    <xf numFmtId="166" fontId="20" fillId="24" borderId="11" xfId="0" applyNumberFormat="1" applyFont="1" applyFill="1" applyBorder="1" applyAlignment="1">
      <alignment horizontal="right" vertical="center" wrapText="1"/>
    </xf>
    <xf numFmtId="166" fontId="22" fillId="24" borderId="10" xfId="0" applyNumberFormat="1" applyFont="1" applyFill="1" applyBorder="1" applyAlignment="1">
      <alignment horizontal="right" vertical="center" wrapText="1"/>
    </xf>
    <xf numFmtId="166" fontId="21" fillId="0" borderId="46" xfId="0" applyNumberFormat="1" applyFont="1" applyFill="1" applyBorder="1" applyAlignment="1">
      <alignment horizontal="center" vertical="center"/>
    </xf>
    <xf numFmtId="166" fontId="21" fillId="0" borderId="10" xfId="0" applyNumberFormat="1" applyFont="1" applyFill="1" applyBorder="1" applyAlignment="1">
      <alignment horizontal="center" vertical="center"/>
    </xf>
    <xf numFmtId="166" fontId="21" fillId="24" borderId="23" xfId="0" applyNumberFormat="1" applyFont="1" applyFill="1" applyBorder="1" applyAlignment="1">
      <alignment horizontal="right" vertical="center"/>
    </xf>
    <xf numFmtId="166" fontId="23" fillId="24" borderId="23" xfId="0" applyNumberFormat="1" applyFont="1" applyFill="1" applyBorder="1" applyAlignment="1">
      <alignment horizontal="center" vertical="center" wrapText="1"/>
    </xf>
    <xf numFmtId="166" fontId="23" fillId="24" borderId="14" xfId="0" applyNumberFormat="1" applyFont="1" applyFill="1" applyBorder="1" applyAlignment="1">
      <alignment horizontal="right" vertical="center"/>
    </xf>
    <xf numFmtId="166" fontId="20" fillId="25" borderId="59" xfId="0" applyNumberFormat="1" applyFont="1" applyFill="1" applyBorder="1" applyAlignment="1">
      <alignment horizontal="right" vertical="center" wrapText="1"/>
    </xf>
    <xf numFmtId="0" fontId="20" fillId="24" borderId="17" xfId="0" applyFont="1" applyFill="1" applyBorder="1" applyAlignment="1">
      <alignment horizontal="center" vertical="center" wrapText="1"/>
    </xf>
    <xf numFmtId="166" fontId="20" fillId="0" borderId="43" xfId="0" applyNumberFormat="1" applyFont="1" applyFill="1" applyBorder="1" applyAlignment="1">
      <alignment horizontal="right"/>
    </xf>
    <xf numFmtId="166" fontId="20" fillId="24" borderId="38" xfId="0" applyNumberFormat="1" applyFont="1" applyFill="1" applyBorder="1" applyAlignment="1">
      <alignment horizontal="right"/>
    </xf>
    <xf numFmtId="166" fontId="20" fillId="24" borderId="16" xfId="0" applyNumberFormat="1" applyFont="1" applyFill="1" applyBorder="1" applyAlignment="1">
      <alignment horizontal="right"/>
    </xf>
    <xf numFmtId="166" fontId="20" fillId="24" borderId="24" xfId="0" applyNumberFormat="1" applyFont="1" applyFill="1" applyBorder="1" applyAlignment="1">
      <alignment horizontal="right"/>
    </xf>
    <xf numFmtId="0" fontId="20" fillId="25" borderId="0" xfId="0" applyFont="1" applyFill="1"/>
    <xf numFmtId="0" fontId="20" fillId="24" borderId="16" xfId="0" applyFont="1" applyFill="1" applyBorder="1" applyAlignment="1">
      <alignment horizontal="center" vertical="center" wrapText="1"/>
    </xf>
    <xf numFmtId="166" fontId="20" fillId="25" borderId="43" xfId="0" applyNumberFormat="1" applyFont="1" applyFill="1" applyBorder="1" applyAlignment="1">
      <alignment horizontal="right"/>
    </xf>
    <xf numFmtId="0" fontId="21" fillId="20" borderId="12" xfId="0" applyFont="1" applyFill="1" applyBorder="1" applyAlignment="1">
      <alignment horizontal="center"/>
    </xf>
    <xf numFmtId="166" fontId="21" fillId="20" borderId="19" xfId="0" applyNumberFormat="1" applyFont="1" applyFill="1" applyBorder="1" applyAlignment="1">
      <alignment vertical="center" wrapText="1"/>
    </xf>
    <xf numFmtId="166" fontId="21" fillId="20" borderId="21" xfId="0" applyNumberFormat="1" applyFont="1" applyFill="1" applyBorder="1" applyAlignment="1">
      <alignment horizontal="center" vertical="center" wrapText="1"/>
    </xf>
    <xf numFmtId="0" fontId="21" fillId="20" borderId="13" xfId="0" applyFont="1" applyFill="1" applyBorder="1" applyAlignment="1">
      <alignment horizontal="center"/>
    </xf>
    <xf numFmtId="0" fontId="21" fillId="20" borderId="14" xfId="0" applyFont="1" applyFill="1" applyBorder="1" applyAlignment="1">
      <alignment horizontal="center"/>
    </xf>
    <xf numFmtId="166" fontId="21" fillId="25" borderId="14" xfId="0" applyNumberFormat="1" applyFont="1" applyFill="1" applyBorder="1" applyAlignment="1">
      <alignment horizontal="center" vertical="center" wrapText="1"/>
    </xf>
    <xf numFmtId="166" fontId="21" fillId="25" borderId="29" xfId="0" applyNumberFormat="1" applyFont="1" applyFill="1" applyBorder="1" applyAlignment="1">
      <alignment vertical="center" wrapText="1"/>
    </xf>
    <xf numFmtId="166" fontId="21" fillId="25" borderId="21" xfId="0" applyNumberFormat="1" applyFont="1" applyFill="1" applyBorder="1" applyAlignment="1">
      <alignment vertical="center" wrapText="1"/>
    </xf>
    <xf numFmtId="166" fontId="21" fillId="0" borderId="24" xfId="0" applyNumberFormat="1" applyFont="1" applyFill="1" applyBorder="1" applyAlignment="1">
      <alignment horizontal="center"/>
    </xf>
    <xf numFmtId="166" fontId="21" fillId="0" borderId="11" xfId="0" applyNumberFormat="1" applyFont="1" applyFill="1" applyBorder="1" applyAlignment="1">
      <alignment horizontal="center"/>
    </xf>
    <xf numFmtId="166" fontId="21" fillId="0" borderId="10" xfId="0" applyNumberFormat="1" applyFont="1" applyFill="1" applyBorder="1" applyAlignment="1"/>
    <xf numFmtId="166" fontId="21" fillId="0" borderId="10" xfId="0" applyNumberFormat="1" applyFont="1" applyFill="1" applyBorder="1" applyAlignment="1">
      <alignment horizontal="center"/>
    </xf>
    <xf numFmtId="166" fontId="21" fillId="25" borderId="10" xfId="0" applyNumberFormat="1" applyFont="1" applyFill="1" applyBorder="1" applyAlignment="1">
      <alignment horizontal="center" vertical="center" wrapText="1"/>
    </xf>
    <xf numFmtId="0" fontId="21" fillId="24" borderId="29" xfId="0" applyFont="1" applyFill="1" applyBorder="1" applyAlignment="1">
      <alignment horizontal="center"/>
    </xf>
    <xf numFmtId="0" fontId="21" fillId="24" borderId="13" xfId="0" applyFont="1" applyFill="1" applyBorder="1" applyAlignment="1">
      <alignment horizontal="center"/>
    </xf>
    <xf numFmtId="166" fontId="21" fillId="0" borderId="32" xfId="0" applyNumberFormat="1" applyFont="1" applyFill="1" applyBorder="1" applyAlignment="1">
      <alignment horizontal="center"/>
    </xf>
    <xf numFmtId="166" fontId="21" fillId="0" borderId="31" xfId="0" applyNumberFormat="1" applyFont="1" applyFill="1" applyBorder="1" applyAlignment="1">
      <alignment horizontal="center"/>
    </xf>
    <xf numFmtId="0" fontId="21" fillId="24" borderId="31" xfId="0" applyFont="1" applyFill="1" applyBorder="1" applyAlignment="1">
      <alignment horizontal="center"/>
    </xf>
    <xf numFmtId="166" fontId="21" fillId="0" borderId="60" xfId="0" applyNumberFormat="1" applyFont="1" applyFill="1" applyBorder="1" applyAlignment="1">
      <alignment horizontal="center"/>
    </xf>
    <xf numFmtId="166" fontId="21" fillId="0" borderId="39" xfId="0" applyNumberFormat="1" applyFont="1" applyFill="1" applyBorder="1" applyAlignment="1"/>
    <xf numFmtId="0" fontId="21" fillId="20" borderId="61" xfId="0" applyFont="1" applyFill="1" applyBorder="1" applyAlignment="1">
      <alignment horizontal="center"/>
    </xf>
    <xf numFmtId="166" fontId="21" fillId="0" borderId="39" xfId="0" applyNumberFormat="1" applyFont="1" applyFill="1" applyBorder="1" applyAlignment="1">
      <alignment horizontal="center"/>
    </xf>
    <xf numFmtId="0" fontId="21" fillId="24" borderId="61" xfId="0" applyFont="1" applyFill="1" applyBorder="1" applyAlignment="1">
      <alignment horizontal="center"/>
    </xf>
    <xf numFmtId="166" fontId="21" fillId="25" borderId="39" xfId="0" applyNumberFormat="1" applyFont="1" applyFill="1" applyBorder="1" applyAlignment="1">
      <alignment horizontal="center" vertical="center" wrapText="1"/>
    </xf>
    <xf numFmtId="166" fontId="21" fillId="25" borderId="31" xfId="0" applyNumberFormat="1" applyFont="1" applyFill="1" applyBorder="1" applyAlignment="1">
      <alignment vertical="center" wrapText="1"/>
    </xf>
    <xf numFmtId="166" fontId="21" fillId="25" borderId="23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/>
    </xf>
    <xf numFmtId="166" fontId="21" fillId="0" borderId="0" xfId="0" applyNumberFormat="1" applyFont="1" applyFill="1"/>
    <xf numFmtId="166" fontId="21" fillId="0" borderId="0" xfId="0" applyNumberFormat="1" applyFont="1" applyFill="1" applyBorder="1" applyAlignment="1">
      <alignment horizontal="center"/>
    </xf>
    <xf numFmtId="49" fontId="21" fillId="27" borderId="10" xfId="0" applyNumberFormat="1" applyFont="1" applyFill="1" applyBorder="1" applyAlignment="1">
      <alignment vertical="center"/>
    </xf>
    <xf numFmtId="49" fontId="21" fillId="27" borderId="15" xfId="0" applyNumberFormat="1" applyFont="1" applyFill="1" applyBorder="1" applyAlignment="1">
      <alignment vertical="center"/>
    </xf>
    <xf numFmtId="49" fontId="21" fillId="27" borderId="12" xfId="0" applyNumberFormat="1" applyFont="1" applyFill="1" applyBorder="1" applyAlignment="1">
      <alignment vertical="center"/>
    </xf>
    <xf numFmtId="49" fontId="21" fillId="27" borderId="18" xfId="0" applyNumberFormat="1" applyFont="1" applyFill="1" applyBorder="1" applyAlignment="1">
      <alignment vertical="center"/>
    </xf>
    <xf numFmtId="49" fontId="21" fillId="0" borderId="0" xfId="0" applyNumberFormat="1" applyFont="1" applyFill="1"/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right"/>
    </xf>
    <xf numFmtId="0" fontId="21" fillId="0" borderId="0" xfId="0" applyFont="1" applyFill="1" applyAlignment="1">
      <alignment horizontal="center"/>
    </xf>
    <xf numFmtId="0" fontId="20" fillId="0" borderId="18" xfId="0" applyFont="1" applyFill="1" applyBorder="1" applyAlignment="1">
      <alignment horizontal="center" vertical="center" wrapText="1"/>
    </xf>
    <xf numFmtId="166" fontId="21" fillId="0" borderId="0" xfId="0" applyNumberFormat="1" applyFont="1" applyFill="1" applyBorder="1"/>
    <xf numFmtId="166" fontId="20" fillId="0" borderId="0" xfId="0" applyNumberFormat="1" applyFont="1" applyFill="1" applyBorder="1"/>
    <xf numFmtId="49" fontId="21" fillId="27" borderId="20" xfId="0" applyNumberFormat="1" applyFont="1" applyFill="1" applyBorder="1" applyAlignment="1">
      <alignment vertical="center"/>
    </xf>
    <xf numFmtId="49" fontId="21" fillId="0" borderId="20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166" fontId="24" fillId="0" borderId="0" xfId="0" applyNumberFormat="1" applyFont="1" applyFill="1" applyBorder="1"/>
    <xf numFmtId="166" fontId="21" fillId="18" borderId="55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Border="1" applyAlignment="1">
      <alignment horizontal="center" vertical="center"/>
    </xf>
    <xf numFmtId="3" fontId="25" fillId="0" borderId="51" xfId="0" applyNumberFormat="1" applyFont="1" applyFill="1" applyBorder="1" applyAlignment="1">
      <alignment horizontal="center" vertical="center" wrapText="1"/>
    </xf>
    <xf numFmtId="3" fontId="25" fillId="0" borderId="54" xfId="0" applyNumberFormat="1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166" fontId="26" fillId="0" borderId="54" xfId="0" applyNumberFormat="1" applyFont="1" applyFill="1" applyBorder="1" applyAlignment="1">
      <alignment horizontal="right" vertical="center" wrapText="1"/>
    </xf>
    <xf numFmtId="166" fontId="26" fillId="0" borderId="54" xfId="0" applyNumberFormat="1" applyFont="1" applyFill="1" applyBorder="1" applyAlignment="1">
      <alignment horizontal="center" vertical="center" wrapText="1"/>
    </xf>
    <xf numFmtId="166" fontId="26" fillId="0" borderId="55" xfId="0" applyNumberFormat="1" applyFont="1" applyFill="1" applyBorder="1" applyAlignment="1">
      <alignment horizontal="right" vertical="center" wrapText="1"/>
    </xf>
    <xf numFmtId="166" fontId="26" fillId="0" borderId="56" xfId="0" applyNumberFormat="1" applyFont="1" applyFill="1" applyBorder="1" applyAlignment="1">
      <alignment horizontal="right" vertical="center" wrapText="1"/>
    </xf>
    <xf numFmtId="166" fontId="26" fillId="0" borderId="53" xfId="0" applyNumberFormat="1" applyFont="1" applyFill="1" applyBorder="1" applyAlignment="1">
      <alignment horizontal="right" vertical="center" wrapText="1"/>
    </xf>
    <xf numFmtId="166" fontId="26" fillId="0" borderId="81" xfId="0" applyNumberFormat="1" applyFont="1" applyFill="1" applyBorder="1" applyAlignment="1">
      <alignment horizontal="right" vertical="center" wrapText="1"/>
    </xf>
    <xf numFmtId="3" fontId="25" fillId="0" borderId="47" xfId="0" applyNumberFormat="1" applyFont="1" applyFill="1" applyBorder="1" applyAlignment="1">
      <alignment horizontal="center" vertical="center" wrapText="1"/>
    </xf>
    <xf numFmtId="166" fontId="26" fillId="0" borderId="47" xfId="0" applyNumberFormat="1" applyFont="1" applyFill="1" applyBorder="1" applyAlignment="1">
      <alignment horizontal="right" vertical="center" wrapText="1"/>
    </xf>
    <xf numFmtId="166" fontId="26" fillId="0" borderId="46" xfId="0" applyNumberFormat="1" applyFont="1" applyFill="1" applyBorder="1" applyAlignment="1">
      <alignment horizontal="right" vertical="center" wrapText="1"/>
    </xf>
    <xf numFmtId="166" fontId="28" fillId="24" borderId="23" xfId="0" applyNumberFormat="1" applyFont="1" applyFill="1" applyBorder="1" applyAlignment="1">
      <alignment horizontal="center" vertical="center" wrapText="1"/>
    </xf>
    <xf numFmtId="166" fontId="28" fillId="24" borderId="25" xfId="0" applyNumberFormat="1" applyFont="1" applyFill="1" applyBorder="1" applyAlignment="1">
      <alignment horizontal="center" vertical="center" wrapText="1"/>
    </xf>
    <xf numFmtId="166" fontId="28" fillId="24" borderId="11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right" vertical="center" wrapText="1"/>
    </xf>
    <xf numFmtId="0" fontId="26" fillId="0" borderId="10" xfId="0" applyFont="1" applyFill="1" applyBorder="1" applyAlignment="1">
      <alignment horizontal="center" vertical="center" wrapText="1"/>
    </xf>
    <xf numFmtId="166" fontId="26" fillId="0" borderId="38" xfId="0" applyNumberFormat="1" applyFont="1" applyFill="1" applyBorder="1" applyAlignment="1">
      <alignment horizontal="right" vertical="center" wrapText="1"/>
    </xf>
    <xf numFmtId="3" fontId="25" fillId="0" borderId="38" xfId="0" applyNumberFormat="1" applyFont="1" applyFill="1" applyBorder="1" applyAlignment="1">
      <alignment horizontal="center" vertical="center" wrapText="1"/>
    </xf>
    <xf numFmtId="166" fontId="26" fillId="0" borderId="34" xfId="0" applyNumberFormat="1" applyFont="1" applyFill="1" applyBorder="1" applyAlignment="1">
      <alignment horizontal="right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5" xfId="0" applyNumberFormat="1" applyFont="1" applyFill="1" applyBorder="1" applyAlignment="1">
      <alignment horizontal="right" vertical="center" wrapText="1"/>
    </xf>
    <xf numFmtId="166" fontId="26" fillId="0" borderId="16" xfId="0" applyNumberFormat="1" applyFont="1" applyFill="1" applyBorder="1" applyAlignment="1">
      <alignment horizontal="right" vertical="center" wrapText="1"/>
    </xf>
    <xf numFmtId="3" fontId="25" fillId="0" borderId="24" xfId="0" applyNumberFormat="1" applyFont="1" applyFill="1" applyBorder="1" applyAlignment="1">
      <alignment horizontal="center" vertical="center" wrapText="1"/>
    </xf>
    <xf numFmtId="3" fontId="25" fillId="0" borderId="26" xfId="0" applyNumberFormat="1" applyFont="1" applyFill="1" applyBorder="1" applyAlignment="1">
      <alignment horizontal="center" vertical="center" wrapText="1"/>
    </xf>
    <xf numFmtId="166" fontId="26" fillId="0" borderId="26" xfId="0" applyNumberFormat="1" applyFont="1" applyFill="1" applyBorder="1" applyAlignment="1">
      <alignment horizontal="right" vertical="center" wrapText="1"/>
    </xf>
    <xf numFmtId="166" fontId="26" fillId="0" borderId="11" xfId="0" applyNumberFormat="1" applyFont="1" applyFill="1" applyBorder="1" applyAlignment="1">
      <alignment horizontal="right" vertical="center" wrapText="1"/>
    </xf>
    <xf numFmtId="166" fontId="26" fillId="0" borderId="38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right" vertical="center" wrapText="1"/>
    </xf>
    <xf numFmtId="166" fontId="28" fillId="24" borderId="26" xfId="0" applyNumberFormat="1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166" fontId="25" fillId="0" borderId="58" xfId="0" applyNumberFormat="1" applyFont="1" applyFill="1" applyBorder="1" applyAlignment="1">
      <alignment horizontal="right" vertical="center" wrapText="1"/>
    </xf>
    <xf numFmtId="166" fontId="25" fillId="0" borderId="82" xfId="0" applyNumberFormat="1" applyFont="1" applyFill="1" applyBorder="1" applyAlignment="1">
      <alignment horizontal="right" vertical="center" wrapText="1"/>
    </xf>
    <xf numFmtId="166" fontId="25" fillId="0" borderId="59" xfId="0" applyNumberFormat="1" applyFont="1" applyFill="1" applyBorder="1" applyAlignment="1">
      <alignment horizontal="right" vertical="center" wrapText="1"/>
    </xf>
    <xf numFmtId="166" fontId="25" fillId="0" borderId="60" xfId="0" applyNumberFormat="1" applyFont="1" applyFill="1" applyBorder="1" applyAlignment="1">
      <alignment horizontal="right" vertical="center" wrapText="1"/>
    </xf>
    <xf numFmtId="166" fontId="25" fillId="0" borderId="42" xfId="0" applyNumberFormat="1" applyFont="1" applyFill="1" applyBorder="1" applyAlignment="1">
      <alignment horizontal="right" vertical="center" wrapText="1"/>
    </xf>
    <xf numFmtId="166" fontId="25" fillId="0" borderId="32" xfId="0" applyNumberFormat="1" applyFont="1" applyFill="1" applyBorder="1" applyAlignment="1">
      <alignment horizontal="right" vertical="center" wrapText="1"/>
    </xf>
    <xf numFmtId="166" fontId="25" fillId="0" borderId="49" xfId="0" applyNumberFormat="1" applyFont="1" applyFill="1" applyBorder="1" applyAlignment="1">
      <alignment horizontal="right" vertical="center" wrapText="1"/>
    </xf>
    <xf numFmtId="166" fontId="25" fillId="0" borderId="39" xfId="0" applyNumberFormat="1" applyFont="1" applyFill="1" applyBorder="1" applyAlignment="1">
      <alignment horizontal="right" vertical="center" wrapText="1"/>
    </xf>
    <xf numFmtId="166" fontId="28" fillId="19" borderId="11" xfId="0" applyNumberFormat="1" applyFont="1" applyFill="1" applyBorder="1" applyAlignment="1">
      <alignment horizontal="center" vertical="center" wrapText="1"/>
    </xf>
    <xf numFmtId="166" fontId="28" fillId="19" borderId="26" xfId="0" applyNumberFormat="1" applyFont="1" applyFill="1" applyBorder="1" applyAlignment="1">
      <alignment horizontal="center" vertical="center" wrapText="1"/>
    </xf>
    <xf numFmtId="166" fontId="27" fillId="19" borderId="10" xfId="0" applyNumberFormat="1" applyFont="1" applyFill="1" applyBorder="1" applyAlignment="1">
      <alignment horizontal="right" vertical="center" wrapText="1"/>
    </xf>
    <xf numFmtId="0" fontId="25" fillId="0" borderId="0" xfId="0" applyFont="1" applyFill="1"/>
    <xf numFmtId="166" fontId="26" fillId="0" borderId="43" xfId="0" applyNumberFormat="1" applyFont="1" applyFill="1" applyBorder="1" applyAlignment="1">
      <alignment horizontal="right" vertical="center" wrapText="1"/>
    </xf>
    <xf numFmtId="166" fontId="26" fillId="0" borderId="30" xfId="0" applyNumberFormat="1" applyFont="1" applyFill="1" applyBorder="1" applyAlignment="1">
      <alignment horizontal="center" vertical="center" wrapText="1"/>
    </xf>
    <xf numFmtId="166" fontId="26" fillId="0" borderId="25" xfId="0" applyNumberFormat="1" applyFont="1" applyFill="1" applyBorder="1" applyAlignment="1">
      <alignment horizontal="right" vertical="center" wrapText="1"/>
    </xf>
    <xf numFmtId="166" fontId="26" fillId="0" borderId="33" xfId="0" applyNumberFormat="1" applyFont="1" applyFill="1" applyBorder="1" applyAlignment="1">
      <alignment horizontal="right" vertical="center" wrapText="1"/>
    </xf>
    <xf numFmtId="166" fontId="26" fillId="0" borderId="17" xfId="0" applyNumberFormat="1" applyFont="1" applyFill="1" applyBorder="1" applyAlignment="1">
      <alignment horizontal="right" vertical="center" wrapText="1"/>
    </xf>
    <xf numFmtId="166" fontId="26" fillId="0" borderId="22" xfId="0" applyNumberFormat="1" applyFont="1" applyFill="1" applyBorder="1" applyAlignment="1">
      <alignment horizontal="right" vertical="center" wrapText="1"/>
    </xf>
    <xf numFmtId="166" fontId="26" fillId="0" borderId="23" xfId="0" applyNumberFormat="1" applyFont="1" applyFill="1" applyBorder="1" applyAlignment="1">
      <alignment horizontal="right" vertical="center" wrapText="1"/>
    </xf>
    <xf numFmtId="166" fontId="26" fillId="0" borderId="14" xfId="0" applyNumberFormat="1" applyFont="1" applyFill="1" applyBorder="1" applyAlignment="1">
      <alignment horizontal="right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0" fontId="26" fillId="23" borderId="0" xfId="0" applyFont="1" applyFill="1"/>
    <xf numFmtId="0" fontId="25" fillId="23" borderId="0" xfId="0" applyFont="1" applyFill="1"/>
    <xf numFmtId="166" fontId="26" fillId="0" borderId="51" xfId="0" applyNumberFormat="1" applyFont="1" applyFill="1" applyBorder="1" applyAlignment="1">
      <alignment horizontal="center" vertical="center" wrapText="1"/>
    </xf>
    <xf numFmtId="166" fontId="26" fillId="0" borderId="51" xfId="0" applyNumberFormat="1" applyFont="1" applyFill="1" applyBorder="1" applyAlignment="1">
      <alignment horizontal="right" vertical="center" wrapText="1"/>
    </xf>
    <xf numFmtId="0" fontId="26" fillId="18" borderId="0" xfId="0" applyFont="1" applyFill="1"/>
    <xf numFmtId="166" fontId="26" fillId="0" borderId="24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right" vertical="center" wrapText="1"/>
    </xf>
    <xf numFmtId="166" fontId="25" fillId="0" borderId="11" xfId="0" applyNumberFormat="1" applyFont="1" applyFill="1" applyBorder="1" applyAlignment="1">
      <alignment horizontal="right" vertical="center" wrapText="1"/>
    </xf>
    <xf numFmtId="0" fontId="25" fillId="18" borderId="0" xfId="0" applyFont="1" applyFill="1"/>
    <xf numFmtId="166" fontId="26" fillId="0" borderId="51" xfId="0" applyNumberFormat="1" applyFont="1" applyFill="1" applyBorder="1" applyAlignment="1">
      <alignment horizontal="center" vertical="center"/>
    </xf>
    <xf numFmtId="166" fontId="26" fillId="0" borderId="56" xfId="0" applyNumberFormat="1" applyFont="1" applyFill="1" applyBorder="1" applyAlignment="1">
      <alignment horizontal="right" vertical="center"/>
    </xf>
    <xf numFmtId="166" fontId="26" fillId="0" borderId="51" xfId="0" applyNumberFormat="1" applyFont="1" applyFill="1" applyBorder="1" applyAlignment="1">
      <alignment horizontal="right" vertical="center"/>
    </xf>
    <xf numFmtId="166" fontId="26" fillId="0" borderId="81" xfId="0" applyNumberFormat="1" applyFont="1" applyFill="1" applyBorder="1" applyAlignment="1">
      <alignment horizontal="right" vertical="center"/>
    </xf>
    <xf numFmtId="166" fontId="26" fillId="0" borderId="54" xfId="0" applyNumberFormat="1" applyFont="1" applyFill="1" applyBorder="1" applyAlignment="1">
      <alignment horizontal="right" vertical="center"/>
    </xf>
    <xf numFmtId="166" fontId="26" fillId="0" borderId="24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right" vertical="center"/>
    </xf>
    <xf numFmtId="166" fontId="26" fillId="0" borderId="24" xfId="0" applyNumberFormat="1" applyFont="1" applyFill="1" applyBorder="1" applyAlignment="1">
      <alignment horizontal="right" vertical="center"/>
    </xf>
    <xf numFmtId="166" fontId="26" fillId="0" borderId="16" xfId="0" applyNumberFormat="1" applyFont="1" applyFill="1" applyBorder="1" applyAlignment="1">
      <alignment horizontal="right" vertical="center"/>
    </xf>
    <xf numFmtId="166" fontId="26" fillId="0" borderId="38" xfId="0" applyNumberFormat="1" applyFont="1" applyFill="1" applyBorder="1" applyAlignment="1">
      <alignment horizontal="right" vertical="center"/>
    </xf>
    <xf numFmtId="166" fontId="26" fillId="0" borderId="47" xfId="0" applyNumberFormat="1" applyFont="1" applyFill="1" applyBorder="1" applyAlignment="1">
      <alignment horizontal="right" vertical="center"/>
    </xf>
    <xf numFmtId="166" fontId="26" fillId="0" borderId="53" xfId="0" applyNumberFormat="1" applyFont="1" applyFill="1" applyBorder="1" applyAlignment="1">
      <alignment horizontal="right" vertical="center"/>
    </xf>
    <xf numFmtId="166" fontId="26" fillId="0" borderId="55" xfId="0" applyNumberFormat="1" applyFont="1" applyFill="1" applyBorder="1" applyAlignment="1">
      <alignment horizontal="right" vertical="center"/>
    </xf>
    <xf numFmtId="166" fontId="28" fillId="24" borderId="10" xfId="0" applyNumberFormat="1" applyFont="1" applyFill="1" applyBorder="1" applyAlignment="1">
      <alignment horizontal="right" vertical="center"/>
    </xf>
    <xf numFmtId="166" fontId="26" fillId="0" borderId="26" xfId="0" applyNumberFormat="1" applyFont="1" applyFill="1" applyBorder="1" applyAlignment="1">
      <alignment horizontal="right" vertical="center"/>
    </xf>
    <xf numFmtId="166" fontId="26" fillId="0" borderId="15" xfId="0" applyNumberFormat="1" applyFont="1" applyFill="1" applyBorder="1" applyAlignment="1">
      <alignment horizontal="right" vertical="center"/>
    </xf>
    <xf numFmtId="166" fontId="26" fillId="0" borderId="34" xfId="0" applyNumberFormat="1" applyFont="1" applyFill="1" applyBorder="1" applyAlignment="1">
      <alignment horizontal="right" vertical="center"/>
    </xf>
    <xf numFmtId="166" fontId="26" fillId="0" borderId="43" xfId="0" applyNumberFormat="1" applyFont="1" applyFill="1" applyBorder="1" applyAlignment="1">
      <alignment horizontal="right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right" vertical="center"/>
    </xf>
    <xf numFmtId="166" fontId="26" fillId="0" borderId="23" xfId="0" applyNumberFormat="1" applyFont="1" applyFill="1" applyBorder="1" applyAlignment="1">
      <alignment horizontal="right" vertical="center"/>
    </xf>
    <xf numFmtId="166" fontId="26" fillId="0" borderId="30" xfId="0" applyNumberFormat="1" applyFont="1" applyFill="1" applyBorder="1" applyAlignment="1">
      <alignment horizontal="right" vertical="center"/>
    </xf>
    <xf numFmtId="166" fontId="26" fillId="0" borderId="17" xfId="0" applyNumberFormat="1" applyFont="1" applyFill="1" applyBorder="1" applyAlignment="1">
      <alignment horizontal="right" vertical="center"/>
    </xf>
    <xf numFmtId="166" fontId="26" fillId="0" borderId="22" xfId="0" applyNumberFormat="1" applyFont="1" applyFill="1" applyBorder="1" applyAlignment="1">
      <alignment horizontal="right" vertical="center"/>
    </xf>
    <xf numFmtId="166" fontId="26" fillId="0" borderId="33" xfId="0" applyNumberFormat="1" applyFont="1" applyFill="1" applyBorder="1" applyAlignment="1">
      <alignment horizontal="right" vertical="center"/>
    </xf>
    <xf numFmtId="166" fontId="26" fillId="0" borderId="14" xfId="0" applyNumberFormat="1" applyFont="1" applyFill="1" applyBorder="1" applyAlignment="1">
      <alignment horizontal="right" vertical="center"/>
    </xf>
    <xf numFmtId="166" fontId="26" fillId="0" borderId="10" xfId="0" applyNumberFormat="1" applyFont="1" applyFill="1" applyBorder="1" applyAlignment="1">
      <alignment horizontal="right" vertical="center"/>
    </xf>
    <xf numFmtId="166" fontId="25" fillId="0" borderId="50" xfId="0" applyNumberFormat="1" applyFont="1" applyFill="1" applyBorder="1" applyAlignment="1">
      <alignment horizontal="right" vertical="center" wrapText="1"/>
    </xf>
    <xf numFmtId="166" fontId="25" fillId="0" borderId="84" xfId="0" applyNumberFormat="1" applyFont="1" applyFill="1" applyBorder="1" applyAlignment="1">
      <alignment horizontal="right" vertical="center" wrapText="1"/>
    </xf>
    <xf numFmtId="166" fontId="25" fillId="0" borderId="27" xfId="0" applyNumberFormat="1" applyFont="1" applyFill="1" applyBorder="1" applyAlignment="1">
      <alignment horizontal="right" vertical="center" wrapText="1"/>
    </xf>
    <xf numFmtId="166" fontId="25" fillId="0" borderId="28" xfId="0" applyNumberFormat="1" applyFont="1" applyFill="1" applyBorder="1" applyAlignment="1">
      <alignment horizontal="right" vertical="center" wrapText="1"/>
    </xf>
    <xf numFmtId="166" fontId="25" fillId="0" borderId="19" xfId="0" applyNumberFormat="1" applyFont="1" applyFill="1" applyBorder="1" applyAlignment="1">
      <alignment horizontal="right" vertical="center" wrapText="1"/>
    </xf>
    <xf numFmtId="166" fontId="25" fillId="0" borderId="18" xfId="0" applyNumberFormat="1" applyFont="1" applyFill="1" applyBorder="1" applyAlignment="1">
      <alignment horizontal="right" vertical="center" wrapText="1"/>
    </xf>
    <xf numFmtId="166" fontId="25" fillId="0" borderId="35" xfId="0" applyNumberFormat="1" applyFont="1" applyFill="1" applyBorder="1" applyAlignment="1">
      <alignment horizontal="right" vertical="center" wrapText="1"/>
    </xf>
    <xf numFmtId="166" fontId="25" fillId="0" borderId="12" xfId="0" applyNumberFormat="1" applyFont="1" applyFill="1" applyBorder="1" applyAlignment="1">
      <alignment horizontal="right" vertical="center" wrapText="1"/>
    </xf>
    <xf numFmtId="166" fontId="25" fillId="0" borderId="10" xfId="0" applyNumberFormat="1" applyFont="1" applyFill="1" applyBorder="1" applyAlignment="1">
      <alignment horizontal="right" vertical="center" wrapText="1"/>
    </xf>
    <xf numFmtId="166" fontId="25" fillId="0" borderId="38" xfId="0" applyNumberFormat="1" applyFont="1" applyFill="1" applyBorder="1" applyAlignment="1">
      <alignment horizontal="right" vertical="center" wrapText="1"/>
    </xf>
    <xf numFmtId="166" fontId="25" fillId="0" borderId="16" xfId="0" applyNumberFormat="1" applyFont="1" applyFill="1" applyBorder="1" applyAlignment="1">
      <alignment horizontal="right" vertical="center" wrapText="1"/>
    </xf>
    <xf numFmtId="166" fontId="25" fillId="0" borderId="24" xfId="0" applyNumberFormat="1" applyFont="1" applyFill="1" applyBorder="1" applyAlignment="1">
      <alignment horizontal="right" vertical="center" wrapText="1"/>
    </xf>
    <xf numFmtId="166" fontId="25" fillId="0" borderId="26" xfId="0" applyNumberFormat="1" applyFont="1" applyFill="1" applyBorder="1" applyAlignment="1">
      <alignment horizontal="right" vertical="center" wrapText="1"/>
    </xf>
    <xf numFmtId="166" fontId="25" fillId="0" borderId="15" xfId="0" applyNumberFormat="1" applyFont="1" applyFill="1" applyBorder="1" applyAlignment="1">
      <alignment horizontal="right" vertical="center" wrapText="1"/>
    </xf>
    <xf numFmtId="166" fontId="25" fillId="0" borderId="34" xfId="0" applyNumberFormat="1" applyFont="1" applyFill="1" applyBorder="1" applyAlignment="1">
      <alignment horizontal="right" vertical="center" wrapText="1"/>
    </xf>
    <xf numFmtId="166" fontId="26" fillId="0" borderId="24" xfId="43" applyNumberFormat="1" applyFont="1" applyFill="1" applyBorder="1" applyAlignment="1">
      <alignment horizontal="center" vertical="center"/>
    </xf>
    <xf numFmtId="166" fontId="26" fillId="0" borderId="46" xfId="0" applyNumberFormat="1" applyFont="1" applyFill="1" applyBorder="1" applyAlignment="1">
      <alignment horizontal="right" vertical="center"/>
    </xf>
    <xf numFmtId="166" fontId="26" fillId="0" borderId="30" xfId="0" applyNumberFormat="1" applyFont="1" applyFill="1" applyBorder="1" applyAlignment="1">
      <alignment horizontal="right" vertical="center" wrapText="1"/>
    </xf>
    <xf numFmtId="166" fontId="27" fillId="24" borderId="10" xfId="0" applyNumberFormat="1" applyFont="1" applyFill="1" applyBorder="1" applyAlignment="1">
      <alignment horizontal="right" vertical="center" wrapText="1"/>
    </xf>
    <xf numFmtId="166" fontId="28" fillId="24" borderId="14" xfId="0" applyNumberFormat="1" applyFont="1" applyFill="1" applyBorder="1" applyAlignment="1">
      <alignment horizontal="right" vertical="center"/>
    </xf>
    <xf numFmtId="166" fontId="25" fillId="0" borderId="54" xfId="0" applyNumberFormat="1" applyFont="1" applyFill="1" applyBorder="1" applyAlignment="1">
      <alignment horizontal="right"/>
    </xf>
    <xf numFmtId="166" fontId="25" fillId="24" borderId="54" xfId="0" applyNumberFormat="1" applyFont="1" applyFill="1" applyBorder="1" applyAlignment="1">
      <alignment horizontal="right"/>
    </xf>
    <xf numFmtId="166" fontId="25" fillId="24" borderId="38" xfId="0" applyNumberFormat="1" applyFont="1" applyFill="1" applyBorder="1" applyAlignment="1">
      <alignment horizontal="right"/>
    </xf>
    <xf numFmtId="166" fontId="25" fillId="24" borderId="16" xfId="0" applyNumberFormat="1" applyFont="1" applyFill="1" applyBorder="1" applyAlignment="1">
      <alignment horizontal="right"/>
    </xf>
    <xf numFmtId="166" fontId="25" fillId="24" borderId="24" xfId="0" applyNumberFormat="1" applyFont="1" applyFill="1" applyBorder="1" applyAlignment="1">
      <alignment horizontal="right"/>
    </xf>
    <xf numFmtId="0" fontId="25" fillId="25" borderId="0" xfId="0" applyFont="1" applyFill="1"/>
    <xf numFmtId="166" fontId="25" fillId="0" borderId="0" xfId="0" applyNumberFormat="1" applyFont="1" applyFill="1"/>
    <xf numFmtId="166" fontId="26" fillId="0" borderId="64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6" fontId="26" fillId="0" borderId="80" xfId="0" applyNumberFormat="1" applyFont="1" applyFill="1" applyBorder="1"/>
    <xf numFmtId="166" fontId="26" fillId="20" borderId="19" xfId="0" applyNumberFormat="1" applyFont="1" applyFill="1" applyBorder="1" applyAlignment="1">
      <alignment vertical="center" wrapText="1"/>
    </xf>
    <xf numFmtId="166" fontId="26" fillId="20" borderId="21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vertical="center" wrapText="1"/>
    </xf>
    <xf numFmtId="166" fontId="26" fillId="25" borderId="21" xfId="0" applyNumberFormat="1" applyFont="1" applyFill="1" applyBorder="1" applyAlignment="1">
      <alignment vertical="center" wrapText="1"/>
    </xf>
    <xf numFmtId="166" fontId="26" fillId="0" borderId="24" xfId="0" applyNumberFormat="1" applyFont="1" applyFill="1" applyBorder="1" applyAlignment="1">
      <alignment horizontal="center"/>
    </xf>
    <xf numFmtId="166" fontId="26" fillId="0" borderId="85" xfId="0" applyNumberFormat="1" applyFont="1" applyFill="1" applyBorder="1" applyAlignment="1">
      <alignment horizontal="center"/>
    </xf>
    <xf numFmtId="166" fontId="26" fillId="0" borderId="16" xfId="0" applyNumberFormat="1" applyFont="1" applyFill="1" applyBorder="1" applyAlignment="1">
      <alignment horizontal="center"/>
    </xf>
    <xf numFmtId="166" fontId="26" fillId="0" borderId="38" xfId="0" applyNumberFormat="1" applyFont="1" applyFill="1" applyBorder="1" applyAlignment="1"/>
    <xf numFmtId="166" fontId="26" fillId="0" borderId="10" xfId="0" applyNumberFormat="1" applyFont="1" applyFill="1" applyBorder="1" applyAlignment="1">
      <alignment horizontal="center"/>
    </xf>
    <xf numFmtId="166" fontId="26" fillId="0" borderId="38" xfId="0" applyNumberFormat="1" applyFont="1" applyFill="1" applyBorder="1" applyAlignment="1">
      <alignment horizontal="center"/>
    </xf>
    <xf numFmtId="166" fontId="26" fillId="0" borderId="63" xfId="0" applyNumberFormat="1" applyFont="1" applyFill="1" applyBorder="1" applyAlignment="1">
      <alignment horizontal="center"/>
    </xf>
    <xf numFmtId="166" fontId="26" fillId="0" borderId="32" xfId="0" applyNumberFormat="1" applyFont="1" applyFill="1" applyBorder="1" applyAlignment="1">
      <alignment horizontal="center"/>
    </xf>
    <xf numFmtId="166" fontId="26" fillId="0" borderId="31" xfId="0" applyNumberFormat="1" applyFont="1" applyFill="1" applyBorder="1" applyAlignment="1">
      <alignment horizontal="center"/>
    </xf>
    <xf numFmtId="166" fontId="26" fillId="0" borderId="86" xfId="0" applyNumberFormat="1" applyFont="1" applyFill="1" applyBorder="1" applyAlignment="1">
      <alignment horizontal="center"/>
    </xf>
    <xf numFmtId="166" fontId="26" fillId="0" borderId="82" xfId="0" applyNumberFormat="1" applyFont="1" applyFill="1" applyBorder="1" applyAlignment="1">
      <alignment horizontal="center"/>
    </xf>
    <xf numFmtId="166" fontId="26" fillId="0" borderId="58" xfId="0" applyNumberFormat="1" applyFont="1" applyFill="1" applyBorder="1" applyAlignment="1"/>
    <xf numFmtId="166" fontId="26" fillId="0" borderId="39" xfId="0" applyNumberFormat="1" applyFont="1" applyFill="1" applyBorder="1" applyAlignment="1">
      <alignment horizontal="center"/>
    </xf>
    <xf numFmtId="166" fontId="26" fillId="0" borderId="58" xfId="0" applyNumberFormat="1" applyFont="1" applyFill="1" applyBorder="1" applyAlignment="1">
      <alignment horizontal="center"/>
    </xf>
    <xf numFmtId="166" fontId="26" fillId="0" borderId="39" xfId="0" applyNumberFormat="1" applyFont="1" applyFill="1" applyBorder="1" applyAlignment="1">
      <alignment horizontal="center" vertical="center" wrapText="1"/>
    </xf>
    <xf numFmtId="166" fontId="26" fillId="0" borderId="31" xfId="0" applyNumberFormat="1" applyFont="1" applyFill="1" applyBorder="1" applyAlignment="1">
      <alignment vertical="center" wrapText="1"/>
    </xf>
    <xf numFmtId="166" fontId="26" fillId="25" borderId="23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166" fontId="26" fillId="0" borderId="0" xfId="0" applyNumberFormat="1" applyFont="1" applyFill="1" applyBorder="1"/>
    <xf numFmtId="0" fontId="26" fillId="0" borderId="10" xfId="0" applyFont="1" applyFill="1" applyBorder="1" applyAlignment="1">
      <alignment horizontal="left" vertical="center"/>
    </xf>
    <xf numFmtId="166" fontId="26" fillId="0" borderId="10" xfId="0" applyNumberFormat="1" applyFont="1" applyFill="1" applyBorder="1" applyAlignment="1">
      <alignment horizontal="left" vertical="center" wrapText="1"/>
    </xf>
    <xf numFmtId="166" fontId="26" fillId="0" borderId="10" xfId="0" applyNumberFormat="1" applyFont="1" applyFill="1" applyBorder="1" applyAlignment="1">
      <alignment horizontal="left" vertical="center"/>
    </xf>
    <xf numFmtId="166" fontId="25" fillId="0" borderId="0" xfId="0" applyNumberFormat="1" applyFont="1" applyFill="1" applyBorder="1"/>
    <xf numFmtId="166" fontId="26" fillId="0" borderId="0" xfId="0" applyNumberFormat="1" applyFont="1" applyFill="1"/>
    <xf numFmtId="166" fontId="29" fillId="0" borderId="0" xfId="0" applyNumberFormat="1" applyFont="1" applyFill="1" applyBorder="1"/>
    <xf numFmtId="166" fontId="26" fillId="0" borderId="25" xfId="0" applyNumberFormat="1" applyFont="1" applyFill="1" applyBorder="1" applyAlignment="1">
      <alignment vertical="center"/>
    </xf>
    <xf numFmtId="166" fontId="26" fillId="0" borderId="10" xfId="0" applyNumberFormat="1" applyFont="1" applyFill="1" applyBorder="1"/>
    <xf numFmtId="166" fontId="25" fillId="0" borderId="10" xfId="0" applyNumberFormat="1" applyFont="1" applyFill="1" applyBorder="1"/>
    <xf numFmtId="49" fontId="26" fillId="0" borderId="0" xfId="0" applyNumberFormat="1" applyFont="1" applyFill="1"/>
    <xf numFmtId="0" fontId="26" fillId="0" borderId="0" xfId="0" applyFont="1" applyFill="1" applyAlignment="1">
      <alignment wrapText="1"/>
    </xf>
    <xf numFmtId="0" fontId="26" fillId="0" borderId="0" xfId="0" applyFont="1" applyFill="1" applyAlignment="1">
      <alignment horizontal="right"/>
    </xf>
    <xf numFmtId="0" fontId="26" fillId="0" borderId="0" xfId="0" applyFont="1" applyFill="1" applyAlignment="1">
      <alignment horizontal="center"/>
    </xf>
    <xf numFmtId="166" fontId="29" fillId="0" borderId="0" xfId="0" applyNumberFormat="1" applyFont="1" applyFill="1"/>
    <xf numFmtId="0" fontId="26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0" xfId="0" applyFont="1" applyFill="1" applyBorder="1" applyAlignment="1">
      <alignment wrapText="1"/>
    </xf>
    <xf numFmtId="0" fontId="26" fillId="0" borderId="17" xfId="0" applyFont="1" applyFill="1" applyBorder="1" applyAlignment="1">
      <alignment horizontal="right"/>
    </xf>
    <xf numFmtId="0" fontId="25" fillId="0" borderId="46" xfId="0" applyFont="1" applyFill="1" applyBorder="1" applyAlignment="1">
      <alignment horizontal="center" vertical="center" wrapText="1"/>
    </xf>
    <xf numFmtId="166" fontId="25" fillId="0" borderId="39" xfId="0" applyNumberFormat="1" applyFont="1" applyFill="1" applyBorder="1" applyAlignment="1">
      <alignment horizontal="left" vertical="center" wrapText="1"/>
    </xf>
    <xf numFmtId="166" fontId="26" fillId="0" borderId="26" xfId="0" applyNumberFormat="1" applyFont="1" applyFill="1" applyBorder="1" applyAlignment="1">
      <alignment wrapText="1"/>
    </xf>
    <xf numFmtId="166" fontId="26" fillId="0" borderId="25" xfId="0" applyNumberFormat="1" applyFont="1" applyFill="1" applyBorder="1" applyAlignment="1">
      <alignment wrapText="1"/>
    </xf>
    <xf numFmtId="166" fontId="29" fillId="0" borderId="0" xfId="0" applyNumberFormat="1" applyFont="1" applyFill="1" applyAlignment="1">
      <alignment wrapText="1"/>
    </xf>
    <xf numFmtId="0" fontId="30" fillId="0" borderId="0" xfId="0" applyFont="1" applyFill="1"/>
    <xf numFmtId="49" fontId="30" fillId="0" borderId="0" xfId="0" applyNumberFormat="1" applyFont="1" applyFill="1"/>
    <xf numFmtId="0" fontId="30" fillId="0" borderId="0" xfId="0" applyFont="1" applyFill="1" applyAlignment="1">
      <alignment wrapText="1"/>
    </xf>
    <xf numFmtId="0" fontId="25" fillId="0" borderId="0" xfId="0" applyFont="1" applyFill="1" applyBorder="1" applyAlignment="1">
      <alignment horizontal="center" vertical="center" wrapText="1"/>
    </xf>
    <xf numFmtId="166" fontId="26" fillId="0" borderId="0" xfId="0" applyNumberFormat="1" applyFont="1" applyFill="1" applyBorder="1" applyAlignment="1">
      <alignment horizontal="left" vertical="center"/>
    </xf>
    <xf numFmtId="166" fontId="25" fillId="0" borderId="0" xfId="0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wrapText="1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0" xfId="0" applyFont="1" applyFill="1" applyAlignment="1">
      <alignment wrapText="1"/>
    </xf>
    <xf numFmtId="0" fontId="32" fillId="0" borderId="0" xfId="0" applyFont="1" applyFill="1"/>
    <xf numFmtId="4" fontId="32" fillId="0" borderId="0" xfId="0" applyNumberFormat="1" applyFont="1" applyFill="1"/>
    <xf numFmtId="166" fontId="32" fillId="0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Alignment="1">
      <alignment horizontal="center" vertical="center" wrapText="1"/>
    </xf>
    <xf numFmtId="0" fontId="31" fillId="0" borderId="10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164" fontId="32" fillId="0" borderId="10" xfId="43" applyFont="1" applyBorder="1" applyAlignment="1">
      <alignment horizontal="center" vertical="center" wrapText="1"/>
    </xf>
    <xf numFmtId="166" fontId="32" fillId="0" borderId="10" xfId="0" applyNumberFormat="1" applyFont="1" applyBorder="1" applyAlignment="1">
      <alignment horizontal="center"/>
    </xf>
    <xf numFmtId="166" fontId="32" fillId="0" borderId="10" xfId="0" applyNumberFormat="1" applyFont="1" applyBorder="1"/>
    <xf numFmtId="166" fontId="32" fillId="0" borderId="10" xfId="0" applyNumberFormat="1" applyFont="1" applyFill="1" applyBorder="1"/>
    <xf numFmtId="0" fontId="32" fillId="22" borderId="10" xfId="0" applyFont="1" applyFill="1" applyBorder="1" applyAlignment="1">
      <alignment wrapText="1"/>
    </xf>
    <xf numFmtId="0" fontId="32" fillId="22" borderId="10" xfId="0" applyFont="1" applyFill="1" applyBorder="1" applyAlignment="1">
      <alignment horizontal="center"/>
    </xf>
    <xf numFmtId="166" fontId="32" fillId="22" borderId="10" xfId="0" applyNumberFormat="1" applyFont="1" applyFill="1" applyBorder="1" applyAlignment="1">
      <alignment horizontal="center"/>
    </xf>
    <xf numFmtId="166" fontId="32" fillId="22" borderId="10" xfId="0" applyNumberFormat="1" applyFont="1" applyFill="1" applyBorder="1"/>
    <xf numFmtId="166" fontId="32" fillId="26" borderId="10" xfId="0" applyNumberFormat="1" applyFont="1" applyFill="1" applyBorder="1"/>
    <xf numFmtId="0" fontId="32" fillId="0" borderId="0" xfId="0" applyFont="1" applyBorder="1" applyAlignment="1">
      <alignment wrapText="1"/>
    </xf>
    <xf numFmtId="0" fontId="32" fillId="0" borderId="0" xfId="0" applyFont="1" applyBorder="1"/>
    <xf numFmtId="4" fontId="32" fillId="0" borderId="0" xfId="0" applyNumberFormat="1" applyFont="1" applyBorder="1"/>
    <xf numFmtId="4" fontId="32" fillId="0" borderId="0" xfId="0" applyNumberFormat="1" applyFont="1"/>
    <xf numFmtId="0" fontId="31" fillId="0" borderId="10" xfId="0" applyFont="1" applyBorder="1" applyAlignment="1">
      <alignment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166" fontId="31" fillId="0" borderId="10" xfId="0" applyNumberFormat="1" applyFont="1" applyFill="1" applyBorder="1" applyAlignment="1">
      <alignment horizontal="center" vertical="center" wrapText="1"/>
    </xf>
    <xf numFmtId="166" fontId="31" fillId="0" borderId="10" xfId="0" applyNumberFormat="1" applyFont="1" applyBorder="1" applyAlignment="1">
      <alignment wrapText="1"/>
    </xf>
    <xf numFmtId="0" fontId="32" fillId="28" borderId="10" xfId="0" applyFont="1" applyFill="1" applyBorder="1" applyAlignment="1">
      <alignment wrapText="1"/>
    </xf>
    <xf numFmtId="0" fontId="32" fillId="28" borderId="10" xfId="0" applyFont="1" applyFill="1" applyBorder="1" applyAlignment="1">
      <alignment horizontal="center" vertical="center"/>
    </xf>
    <xf numFmtId="164" fontId="32" fillId="28" borderId="10" xfId="43" applyFont="1" applyFill="1" applyBorder="1" applyAlignment="1">
      <alignment horizontal="center" vertical="center" wrapText="1"/>
    </xf>
    <xf numFmtId="166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/>
    </xf>
    <xf numFmtId="166" fontId="32" fillId="28" borderId="10" xfId="0" applyNumberFormat="1" applyFont="1" applyFill="1" applyBorder="1" applyAlignment="1">
      <alignment horizontal="center"/>
    </xf>
    <xf numFmtId="166" fontId="32" fillId="28" borderId="10" xfId="0" applyNumberFormat="1" applyFont="1" applyFill="1" applyBorder="1"/>
    <xf numFmtId="166" fontId="31" fillId="0" borderId="10" xfId="0" applyNumberFormat="1" applyFont="1" applyBorder="1" applyAlignment="1">
      <alignment horizontal="center"/>
    </xf>
    <xf numFmtId="166" fontId="33" fillId="0" borderId="0" xfId="0" applyNumberFormat="1" applyFont="1"/>
    <xf numFmtId="3" fontId="25" fillId="0" borderId="31" xfId="0" applyNumberFormat="1" applyFont="1" applyFill="1" applyBorder="1" applyAlignment="1">
      <alignment horizontal="center" vertical="center" wrapText="1"/>
    </xf>
    <xf numFmtId="49" fontId="25" fillId="0" borderId="58" xfId="0" applyNumberFormat="1" applyFont="1" applyFill="1" applyBorder="1" applyAlignment="1">
      <alignment horizontal="center" vertical="center" wrapText="1"/>
    </xf>
    <xf numFmtId="49" fontId="25" fillId="0" borderId="32" xfId="0" applyNumberFormat="1" applyFont="1" applyFill="1" applyBorder="1" applyAlignment="1">
      <alignment horizontal="center" vertical="center" wrapText="1"/>
    </xf>
    <xf numFmtId="49" fontId="25" fillId="0" borderId="59" xfId="0" applyNumberFormat="1" applyFont="1" applyFill="1" applyBorder="1" applyAlignment="1">
      <alignment horizontal="center" vertical="center" wrapText="1"/>
    </xf>
    <xf numFmtId="49" fontId="25" fillId="0" borderId="49" xfId="0" applyNumberFormat="1" applyFont="1" applyFill="1" applyBorder="1" applyAlignment="1">
      <alignment horizontal="center" vertical="center" wrapText="1"/>
    </xf>
    <xf numFmtId="3" fontId="25" fillId="0" borderId="74" xfId="0" applyNumberFormat="1" applyFont="1" applyFill="1" applyBorder="1" applyAlignment="1">
      <alignment horizontal="center" vertical="center" wrapText="1"/>
    </xf>
    <xf numFmtId="3" fontId="25" fillId="0" borderId="61" xfId="0" applyNumberFormat="1" applyFont="1" applyFill="1" applyBorder="1" applyAlignment="1">
      <alignment horizontal="center" vertical="center" wrapText="1"/>
    </xf>
    <xf numFmtId="166" fontId="26" fillId="0" borderId="30" xfId="0" applyNumberFormat="1" applyFont="1" applyFill="1" applyBorder="1" applyAlignment="1">
      <alignment horizontal="center"/>
    </xf>
    <xf numFmtId="166" fontId="26" fillId="0" borderId="43" xfId="0" applyNumberFormat="1" applyFont="1" applyFill="1" applyBorder="1" applyAlignment="1">
      <alignment horizontal="center"/>
    </xf>
    <xf numFmtId="166" fontId="26" fillId="0" borderId="83" xfId="0" applyNumberFormat="1" applyFont="1" applyFill="1" applyBorder="1" applyAlignment="1">
      <alignment horizontal="center"/>
    </xf>
    <xf numFmtId="166" fontId="26" fillId="0" borderId="17" xfId="0" applyNumberFormat="1" applyFont="1" applyFill="1" applyBorder="1" applyAlignment="1">
      <alignment horizontal="center"/>
    </xf>
    <xf numFmtId="166" fontId="26" fillId="0" borderId="43" xfId="0" applyNumberFormat="1" applyFont="1" applyFill="1" applyBorder="1" applyAlignment="1"/>
    <xf numFmtId="166" fontId="26" fillId="0" borderId="14" xfId="0" applyNumberFormat="1" applyFont="1" applyFill="1" applyBorder="1" applyAlignment="1">
      <alignment horizontal="center"/>
    </xf>
    <xf numFmtId="166" fontId="26" fillId="0" borderId="44" xfId="0" applyNumberFormat="1" applyFont="1" applyFill="1" applyBorder="1" applyAlignment="1">
      <alignment horizontal="center"/>
    </xf>
    <xf numFmtId="166" fontId="26" fillId="0" borderId="69" xfId="0" applyNumberFormat="1" applyFont="1" applyFill="1" applyBorder="1" applyAlignment="1">
      <alignment horizontal="center"/>
    </xf>
    <xf numFmtId="166" fontId="26" fillId="0" borderId="80" xfId="0" applyNumberFormat="1" applyFont="1" applyFill="1" applyBorder="1" applyAlignment="1">
      <alignment horizontal="center"/>
    </xf>
    <xf numFmtId="166" fontId="26" fillId="0" borderId="45" xfId="0" applyNumberFormat="1" applyFont="1" applyFill="1" applyBorder="1"/>
    <xf numFmtId="166" fontId="26" fillId="0" borderId="87" xfId="0" applyNumberFormat="1" applyFont="1" applyFill="1" applyBorder="1"/>
    <xf numFmtId="166" fontId="26" fillId="0" borderId="66" xfId="0" applyNumberFormat="1" applyFont="1" applyFill="1" applyBorder="1" applyAlignment="1">
      <alignment horizontal="center"/>
    </xf>
    <xf numFmtId="166" fontId="26" fillId="0" borderId="44" xfId="0" applyNumberFormat="1" applyFont="1" applyFill="1" applyBorder="1"/>
    <xf numFmtId="166" fontId="26" fillId="0" borderId="80" xfId="0" applyNumberFormat="1" applyFont="1" applyFill="1" applyBorder="1" applyAlignment="1"/>
    <xf numFmtId="166" fontId="26" fillId="0" borderId="57" xfId="0" applyNumberFormat="1" applyFont="1" applyFill="1" applyBorder="1"/>
    <xf numFmtId="166" fontId="26" fillId="20" borderId="57" xfId="0" applyNumberFormat="1" applyFont="1" applyFill="1" applyBorder="1" applyAlignment="1">
      <alignment horizontal="center" vertical="center" wrapText="1"/>
    </xf>
    <xf numFmtId="166" fontId="26" fillId="20" borderId="66" xfId="0" applyNumberFormat="1" applyFont="1" applyFill="1" applyBorder="1" applyAlignment="1">
      <alignment vertical="center" wrapText="1"/>
    </xf>
    <xf numFmtId="166" fontId="25" fillId="0" borderId="74" xfId="0" applyNumberFormat="1" applyFont="1" applyFill="1" applyBorder="1" applyAlignment="1">
      <alignment horizontal="center"/>
    </xf>
    <xf numFmtId="166" fontId="25" fillId="0" borderId="80" xfId="0" applyNumberFormat="1" applyFont="1" applyFill="1" applyBorder="1" applyAlignment="1">
      <alignment horizontal="center"/>
    </xf>
    <xf numFmtId="166" fontId="25" fillId="0" borderId="48" xfId="0" applyNumberFormat="1" applyFont="1" applyFill="1" applyBorder="1" applyAlignment="1">
      <alignment horizontal="center"/>
    </xf>
    <xf numFmtId="166" fontId="25" fillId="0" borderId="67" xfId="0" applyNumberFormat="1" applyFont="1" applyFill="1" applyBorder="1" applyAlignment="1">
      <alignment horizontal="center"/>
    </xf>
    <xf numFmtId="166" fontId="25" fillId="0" borderId="61" xfId="0" applyNumberFormat="1" applyFont="1" applyFill="1" applyBorder="1" applyAlignment="1">
      <alignment horizontal="center"/>
    </xf>
    <xf numFmtId="0" fontId="26" fillId="20" borderId="36" xfId="0" applyFont="1" applyFill="1" applyBorder="1" applyAlignment="1"/>
    <xf numFmtId="49" fontId="21" fillId="0" borderId="15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/>
    </xf>
    <xf numFmtId="0" fontId="21" fillId="24" borderId="36" xfId="0" applyFont="1" applyFill="1" applyBorder="1" applyAlignment="1">
      <alignment horizontal="center"/>
    </xf>
    <xf numFmtId="0" fontId="21" fillId="24" borderId="37" xfId="0" applyFont="1" applyFill="1" applyBorder="1" applyAlignment="1">
      <alignment horizontal="center"/>
    </xf>
    <xf numFmtId="0" fontId="20" fillId="0" borderId="73" xfId="0" applyFont="1" applyFill="1" applyBorder="1" applyAlignment="1">
      <alignment horizontal="center" vertical="center"/>
    </xf>
    <xf numFmtId="0" fontId="21" fillId="20" borderId="21" xfId="0" applyFont="1" applyFill="1" applyBorder="1" applyAlignment="1">
      <alignment horizontal="center"/>
    </xf>
    <xf numFmtId="0" fontId="21" fillId="20" borderId="41" xfId="0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3" fontId="20" fillId="0" borderId="51" xfId="0" applyNumberFormat="1" applyFont="1" applyFill="1" applyBorder="1" applyAlignment="1">
      <alignment horizontal="center" vertical="center" wrapText="1"/>
    </xf>
    <xf numFmtId="0" fontId="21" fillId="20" borderId="75" xfId="0" applyFont="1" applyFill="1" applyBorder="1" applyAlignment="1"/>
    <xf numFmtId="0" fontId="21" fillId="20" borderId="0" xfId="0" applyFont="1" applyFill="1" applyBorder="1" applyAlignment="1"/>
    <xf numFmtId="0" fontId="21" fillId="20" borderId="48" xfId="0" applyFont="1" applyFill="1" applyBorder="1" applyAlignment="1"/>
    <xf numFmtId="0" fontId="21" fillId="20" borderId="67" xfId="0" applyFont="1" applyFill="1" applyBorder="1" applyAlignment="1"/>
    <xf numFmtId="166" fontId="21" fillId="0" borderId="54" xfId="0" applyNumberFormat="1" applyFont="1" applyFill="1" applyBorder="1" applyAlignment="1">
      <alignment horizontal="right" vertical="center"/>
    </xf>
    <xf numFmtId="166" fontId="21" fillId="0" borderId="38" xfId="0" applyNumberFormat="1" applyFont="1" applyFill="1" applyBorder="1" applyAlignment="1">
      <alignment horizontal="right" vertical="center"/>
    </xf>
    <xf numFmtId="166" fontId="20" fillId="0" borderId="58" xfId="0" applyNumberFormat="1" applyFont="1" applyFill="1" applyBorder="1" applyAlignment="1">
      <alignment horizontal="right" vertical="center" wrapText="1"/>
    </xf>
    <xf numFmtId="166" fontId="21" fillId="24" borderId="23" xfId="0" applyNumberFormat="1" applyFont="1" applyFill="1" applyBorder="1" applyAlignment="1">
      <alignment horizontal="right" vertical="center" wrapText="1"/>
    </xf>
    <xf numFmtId="166" fontId="21" fillId="0" borderId="54" xfId="0" applyNumberFormat="1" applyFont="1" applyFill="1" applyBorder="1" applyAlignment="1">
      <alignment horizontal="right" vertical="center" wrapText="1"/>
    </xf>
    <xf numFmtId="166" fontId="21" fillId="0" borderId="46" xfId="0" applyNumberFormat="1" applyFont="1" applyFill="1" applyBorder="1" applyAlignment="1">
      <alignment horizontal="center" vertical="center" wrapText="1"/>
    </xf>
    <xf numFmtId="166" fontId="20" fillId="0" borderId="54" xfId="0" applyNumberFormat="1" applyFont="1" applyFill="1" applyBorder="1" applyAlignment="1">
      <alignment horizontal="right"/>
    </xf>
    <xf numFmtId="166" fontId="20" fillId="0" borderId="64" xfId="0" applyNumberFormat="1" applyFont="1" applyFill="1" applyBorder="1" applyAlignment="1">
      <alignment horizontal="right"/>
    </xf>
    <xf numFmtId="0" fontId="20" fillId="0" borderId="47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24" borderId="84" xfId="0" applyFont="1" applyFill="1" applyBorder="1" applyAlignment="1">
      <alignment horizontal="center" vertical="center" wrapText="1"/>
    </xf>
    <xf numFmtId="166" fontId="20" fillId="0" borderId="63" xfId="0" applyNumberFormat="1" applyFont="1" applyFill="1" applyBorder="1" applyAlignment="1">
      <alignment horizontal="right"/>
    </xf>
    <xf numFmtId="166" fontId="20" fillId="25" borderId="63" xfId="0" applyNumberFormat="1" applyFont="1" applyFill="1" applyBorder="1" applyAlignment="1">
      <alignment horizontal="right"/>
    </xf>
    <xf numFmtId="0" fontId="21" fillId="24" borderId="57" xfId="0" applyFont="1" applyFill="1" applyBorder="1" applyAlignment="1">
      <alignment horizontal="center" vertical="center" wrapText="1"/>
    </xf>
    <xf numFmtId="164" fontId="21" fillId="24" borderId="66" xfId="0" applyNumberFormat="1" applyFont="1" applyFill="1" applyBorder="1" applyAlignment="1"/>
    <xf numFmtId="0" fontId="21" fillId="24" borderId="68" xfId="0" applyFont="1" applyFill="1" applyBorder="1" applyAlignment="1">
      <alignment horizontal="center"/>
    </xf>
    <xf numFmtId="166" fontId="21" fillId="0" borderId="87" xfId="0" applyNumberFormat="1" applyFont="1" applyFill="1" applyBorder="1" applyAlignment="1">
      <alignment horizontal="center"/>
    </xf>
    <xf numFmtId="166" fontId="21" fillId="0" borderId="87" xfId="0" applyNumberFormat="1" applyFont="1" applyFill="1" applyBorder="1"/>
    <xf numFmtId="0" fontId="21" fillId="0" borderId="66" xfId="0" applyFont="1" applyFill="1" applyBorder="1" applyAlignment="1">
      <alignment horizontal="center"/>
    </xf>
    <xf numFmtId="166" fontId="21" fillId="0" borderId="66" xfId="0" applyNumberFormat="1" applyFont="1" applyFill="1" applyBorder="1" applyAlignment="1">
      <alignment horizontal="center"/>
    </xf>
    <xf numFmtId="0" fontId="21" fillId="24" borderId="66" xfId="0" applyFont="1" applyFill="1" applyBorder="1" applyAlignment="1">
      <alignment horizontal="center"/>
    </xf>
    <xf numFmtId="166" fontId="21" fillId="0" borderId="45" xfId="0" applyNumberFormat="1" applyFont="1" applyFill="1" applyBorder="1"/>
    <xf numFmtId="166" fontId="21" fillId="0" borderId="57" xfId="0" applyNumberFormat="1" applyFont="1" applyFill="1" applyBorder="1" applyAlignment="1"/>
    <xf numFmtId="0" fontId="21" fillId="20" borderId="57" xfId="0" applyFont="1" applyFill="1" applyBorder="1" applyAlignment="1">
      <alignment horizontal="center"/>
    </xf>
    <xf numFmtId="166" fontId="21" fillId="0" borderId="57" xfId="0" applyNumberFormat="1" applyFont="1" applyFill="1" applyBorder="1"/>
    <xf numFmtId="0" fontId="21" fillId="24" borderId="57" xfId="0" applyFont="1" applyFill="1" applyBorder="1" applyAlignment="1">
      <alignment horizontal="center"/>
    </xf>
    <xf numFmtId="166" fontId="21" fillId="20" borderId="57" xfId="0" applyNumberFormat="1" applyFont="1" applyFill="1" applyBorder="1" applyAlignment="1">
      <alignment horizontal="center" vertical="center" wrapText="1"/>
    </xf>
    <xf numFmtId="166" fontId="21" fillId="20" borderId="66" xfId="0" applyNumberFormat="1" applyFont="1" applyFill="1" applyBorder="1" applyAlignment="1">
      <alignment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24" borderId="61" xfId="0" applyFont="1" applyFill="1" applyBorder="1" applyAlignment="1">
      <alignment horizontal="center" vertical="center" wrapText="1"/>
    </xf>
    <xf numFmtId="0" fontId="21" fillId="24" borderId="31" xfId="0" applyFont="1" applyFill="1" applyBorder="1" applyAlignment="1"/>
    <xf numFmtId="166" fontId="20" fillId="0" borderId="74" xfId="0" applyNumberFormat="1" applyFont="1" applyFill="1" applyBorder="1" applyAlignment="1">
      <alignment horizontal="center"/>
    </xf>
    <xf numFmtId="166" fontId="20" fillId="0" borderId="41" xfId="0" applyNumberFormat="1" applyFont="1" applyFill="1" applyBorder="1" applyAlignment="1">
      <alignment horizontal="center"/>
    </xf>
    <xf numFmtId="166" fontId="21" fillId="0" borderId="61" xfId="0" applyNumberFormat="1" applyFont="1" applyFill="1" applyBorder="1" applyAlignment="1"/>
    <xf numFmtId="166" fontId="20" fillId="0" borderId="61" xfId="0" applyNumberFormat="1" applyFont="1" applyFill="1" applyBorder="1" applyAlignment="1">
      <alignment horizontal="center"/>
    </xf>
    <xf numFmtId="166" fontId="21" fillId="25" borderId="61" xfId="0" applyNumberFormat="1" applyFont="1" applyFill="1" applyBorder="1" applyAlignment="1">
      <alignment horizontal="center" vertical="center" wrapText="1"/>
    </xf>
    <xf numFmtId="0" fontId="21" fillId="24" borderId="21" xfId="0" applyFont="1" applyFill="1" applyBorder="1" applyAlignment="1">
      <alignment horizontal="center" vertical="center" wrapText="1"/>
    </xf>
    <xf numFmtId="0" fontId="21" fillId="24" borderId="41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166" fontId="21" fillId="0" borderId="51" xfId="0" applyNumberFormat="1" applyFont="1" applyFill="1" applyBorder="1" applyAlignment="1">
      <alignment horizontal="center"/>
    </xf>
    <xf numFmtId="166" fontId="21" fillId="0" borderId="56" xfId="0" applyNumberFormat="1" applyFont="1" applyFill="1" applyBorder="1" applyAlignment="1">
      <alignment horizontal="center"/>
    </xf>
    <xf numFmtId="166" fontId="21" fillId="0" borderId="46" xfId="0" applyNumberFormat="1" applyFont="1" applyFill="1" applyBorder="1" applyAlignment="1"/>
    <xf numFmtId="166" fontId="21" fillId="0" borderId="46" xfId="0" applyNumberFormat="1" applyFont="1" applyFill="1" applyBorder="1" applyAlignment="1">
      <alignment horizontal="center"/>
    </xf>
    <xf numFmtId="166" fontId="21" fillId="0" borderId="47" xfId="0" applyNumberFormat="1" applyFont="1" applyFill="1" applyBorder="1" applyAlignment="1">
      <alignment horizontal="center"/>
    </xf>
    <xf numFmtId="166" fontId="21" fillId="0" borderId="26" xfId="0" applyNumberFormat="1" applyFont="1" applyFill="1" applyBorder="1" applyAlignment="1">
      <alignment horizontal="center"/>
    </xf>
    <xf numFmtId="166" fontId="21" fillId="0" borderId="49" xfId="0" applyNumberFormat="1" applyFont="1" applyFill="1" applyBorder="1" applyAlignment="1">
      <alignment horizontal="center"/>
    </xf>
    <xf numFmtId="166" fontId="21" fillId="24" borderId="17" xfId="0" applyNumberFormat="1" applyFont="1" applyFill="1" applyBorder="1" applyAlignment="1">
      <alignment horizontal="right" vertical="center" wrapText="1"/>
    </xf>
    <xf numFmtId="166" fontId="21" fillId="24" borderId="16" xfId="0" applyNumberFormat="1" applyFont="1" applyFill="1" applyBorder="1" applyAlignment="1">
      <alignment horizontal="right" vertical="center" wrapText="1"/>
    </xf>
    <xf numFmtId="166" fontId="20" fillId="0" borderId="16" xfId="0" applyNumberFormat="1" applyFont="1" applyFill="1" applyBorder="1" applyAlignment="1">
      <alignment horizontal="right" vertical="center" wrapText="1"/>
    </xf>
    <xf numFmtId="166" fontId="21" fillId="24" borderId="16" xfId="0" applyNumberFormat="1" applyFont="1" applyFill="1" applyBorder="1" applyAlignment="1">
      <alignment horizontal="right" vertical="center"/>
    </xf>
    <xf numFmtId="166" fontId="21" fillId="24" borderId="15" xfId="0" applyNumberFormat="1" applyFont="1" applyFill="1" applyBorder="1" applyAlignment="1">
      <alignment horizontal="right" vertical="center"/>
    </xf>
    <xf numFmtId="166" fontId="20" fillId="0" borderId="15" xfId="0" applyNumberFormat="1" applyFont="1" applyFill="1" applyBorder="1" applyAlignment="1">
      <alignment horizontal="right" vertical="center" wrapText="1"/>
    </xf>
    <xf numFmtId="166" fontId="21" fillId="24" borderId="15" xfId="0" applyNumberFormat="1" applyFont="1" applyFill="1" applyBorder="1" applyAlignment="1">
      <alignment horizontal="right" vertical="center" wrapText="1"/>
    </xf>
    <xf numFmtId="166" fontId="20" fillId="24" borderId="16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24" borderId="17" xfId="0" applyNumberFormat="1" applyFont="1" applyFill="1" applyBorder="1" applyAlignment="1">
      <alignment horizontal="right" vertical="center"/>
    </xf>
    <xf numFmtId="166" fontId="21" fillId="0" borderId="17" xfId="0" applyNumberFormat="1" applyFont="1" applyFill="1" applyBorder="1" applyAlignment="1">
      <alignment horizontal="right" vertical="center"/>
    </xf>
    <xf numFmtId="166" fontId="21" fillId="0" borderId="16" xfId="0" applyNumberFormat="1" applyFont="1" applyFill="1" applyBorder="1" applyAlignment="1">
      <alignment horizontal="right" vertical="center"/>
    </xf>
    <xf numFmtId="166" fontId="20" fillId="24" borderId="85" xfId="0" applyNumberFormat="1" applyFont="1" applyFill="1" applyBorder="1" applyAlignment="1">
      <alignment horizontal="right"/>
    </xf>
    <xf numFmtId="166" fontId="20" fillId="0" borderId="75" xfId="0" applyNumberFormat="1" applyFont="1" applyFill="1" applyBorder="1" applyAlignment="1">
      <alignment horizontal="right"/>
    </xf>
    <xf numFmtId="166" fontId="20" fillId="24" borderId="34" xfId="0" applyNumberFormat="1" applyFont="1" applyFill="1" applyBorder="1" applyAlignment="1">
      <alignment horizontal="right"/>
    </xf>
    <xf numFmtId="166" fontId="20" fillId="25" borderId="36" xfId="0" applyNumberFormat="1" applyFont="1" applyFill="1" applyBorder="1" applyAlignment="1">
      <alignment horizontal="right"/>
    </xf>
    <xf numFmtId="166" fontId="20" fillId="0" borderId="38" xfId="0" applyNumberFormat="1" applyFont="1" applyFill="1" applyBorder="1" applyAlignment="1">
      <alignment horizontal="right" vertical="center" wrapText="1"/>
    </xf>
    <xf numFmtId="166" fontId="21" fillId="0" borderId="50" xfId="0" applyNumberFormat="1" applyFont="1" applyFill="1" applyBorder="1" applyAlignment="1">
      <alignment vertical="center"/>
    </xf>
    <xf numFmtId="166" fontId="21" fillId="0" borderId="63" xfId="0" applyNumberFormat="1" applyFont="1" applyFill="1" applyBorder="1" applyAlignment="1">
      <alignment vertical="center"/>
    </xf>
    <xf numFmtId="166" fontId="21" fillId="0" borderId="43" xfId="0" applyNumberFormat="1" applyFont="1" applyFill="1" applyBorder="1" applyAlignment="1">
      <alignment vertical="center"/>
    </xf>
    <xf numFmtId="166" fontId="21" fillId="0" borderId="43" xfId="0" applyNumberFormat="1" applyFont="1" applyFill="1" applyBorder="1" applyAlignment="1">
      <alignment horizontal="right" vertical="center"/>
    </xf>
    <xf numFmtId="166" fontId="21" fillId="24" borderId="53" xfId="0" applyNumberFormat="1" applyFont="1" applyFill="1" applyBorder="1" applyAlignment="1">
      <alignment horizontal="right" vertical="center" wrapText="1"/>
    </xf>
    <xf numFmtId="166" fontId="20" fillId="0" borderId="42" xfId="0" applyNumberFormat="1" applyFont="1" applyFill="1" applyBorder="1" applyAlignment="1">
      <alignment horizontal="right" vertical="center" wrapText="1"/>
    </xf>
    <xf numFmtId="166" fontId="21" fillId="24" borderId="53" xfId="0" applyNumberFormat="1" applyFont="1" applyFill="1" applyBorder="1" applyAlignment="1">
      <alignment horizontal="right" vertical="center"/>
    </xf>
    <xf numFmtId="166" fontId="21" fillId="24" borderId="22" xfId="0" applyNumberFormat="1" applyFont="1" applyFill="1" applyBorder="1" applyAlignment="1">
      <alignment horizontal="right" vertical="center"/>
    </xf>
    <xf numFmtId="166" fontId="20" fillId="0" borderId="18" xfId="0" applyNumberFormat="1" applyFont="1" applyFill="1" applyBorder="1" applyAlignment="1">
      <alignment horizontal="right" vertical="center" wrapText="1"/>
    </xf>
    <xf numFmtId="166" fontId="21" fillId="0" borderId="22" xfId="0" applyNumberFormat="1" applyFont="1" applyFill="1" applyBorder="1" applyAlignment="1">
      <alignment horizontal="right" vertical="center"/>
    </xf>
    <xf numFmtId="166" fontId="21" fillId="24" borderId="22" xfId="0" applyNumberFormat="1" applyFont="1" applyFill="1" applyBorder="1" applyAlignment="1">
      <alignment horizontal="right" vertical="center" wrapText="1"/>
    </xf>
    <xf numFmtId="166" fontId="20" fillId="24" borderId="15" xfId="0" applyNumberFormat="1" applyFont="1" applyFill="1" applyBorder="1" applyAlignment="1">
      <alignment horizontal="right" vertical="center" wrapText="1"/>
    </xf>
    <xf numFmtId="166" fontId="21" fillId="0" borderId="53" xfId="0" applyNumberFormat="1" applyFont="1" applyFill="1" applyBorder="1" applyAlignment="1">
      <alignment horizontal="right" vertical="center"/>
    </xf>
    <xf numFmtId="166" fontId="20" fillId="0" borderId="72" xfId="0" applyNumberFormat="1" applyFont="1" applyFill="1" applyBorder="1" applyAlignment="1">
      <alignment horizontal="right"/>
    </xf>
    <xf numFmtId="166" fontId="20" fillId="0" borderId="83" xfId="0" applyNumberFormat="1" applyFont="1" applyFill="1" applyBorder="1" applyAlignment="1">
      <alignment horizontal="right"/>
    </xf>
    <xf numFmtId="166" fontId="21" fillId="24" borderId="56" xfId="0" applyNumberFormat="1" applyFont="1" applyFill="1" applyBorder="1" applyAlignment="1">
      <alignment horizontal="right" vertical="center" wrapText="1"/>
    </xf>
    <xf numFmtId="166" fontId="21" fillId="24" borderId="56" xfId="0" applyNumberFormat="1" applyFont="1" applyFill="1" applyBorder="1" applyAlignment="1">
      <alignment horizontal="right" vertical="center"/>
    </xf>
    <xf numFmtId="166" fontId="20" fillId="24" borderId="56" xfId="0" applyNumberFormat="1" applyFont="1" applyFill="1" applyBorder="1" applyAlignment="1">
      <alignment horizontal="right"/>
    </xf>
    <xf numFmtId="166" fontId="20" fillId="24" borderId="11" xfId="0" applyNumberFormat="1" applyFont="1" applyFill="1" applyBorder="1" applyAlignment="1">
      <alignment horizontal="right"/>
    </xf>
    <xf numFmtId="166" fontId="20" fillId="0" borderId="36" xfId="0" applyNumberFormat="1" applyFont="1" applyFill="1" applyBorder="1" applyAlignment="1">
      <alignment horizontal="right"/>
    </xf>
    <xf numFmtId="49" fontId="20" fillId="0" borderId="49" xfId="0" applyNumberFormat="1" applyFont="1" applyFill="1" applyBorder="1" applyAlignment="1">
      <alignment horizontal="center" vertical="center" wrapText="1"/>
    </xf>
    <xf numFmtId="166" fontId="21" fillId="0" borderId="66" xfId="0" applyNumberFormat="1" applyFont="1" applyFill="1" applyBorder="1" applyAlignment="1">
      <alignment horizontal="center" vertical="center" wrapText="1"/>
    </xf>
    <xf numFmtId="166" fontId="21" fillId="0" borderId="29" xfId="0" applyNumberFormat="1" applyFont="1" applyFill="1" applyBorder="1" applyAlignment="1">
      <alignment horizontal="center" vertical="center" wrapText="1"/>
    </xf>
    <xf numFmtId="166" fontId="21" fillId="0" borderId="31" xfId="0" applyNumberFormat="1" applyFont="1" applyFill="1" applyBorder="1" applyAlignment="1">
      <alignment horizontal="center" vertical="center" wrapText="1"/>
    </xf>
    <xf numFmtId="166" fontId="31" fillId="0" borderId="10" xfId="0" applyNumberFormat="1" applyFont="1" applyBorder="1" applyAlignment="1">
      <alignment horizontal="center" vertical="center"/>
    </xf>
    <xf numFmtId="166" fontId="31" fillId="28" borderId="10" xfId="0" applyNumberFormat="1" applyFont="1" applyFill="1" applyBorder="1" applyAlignment="1">
      <alignment horizontal="center" vertical="center"/>
    </xf>
    <xf numFmtId="164" fontId="31" fillId="0" borderId="10" xfId="43" applyFont="1" applyBorder="1" applyAlignment="1">
      <alignment horizontal="center" vertical="center" wrapText="1"/>
    </xf>
    <xf numFmtId="166" fontId="32" fillId="28" borderId="10" xfId="0" applyNumberFormat="1" applyFont="1" applyFill="1" applyBorder="1" applyAlignment="1">
      <alignment horizontal="center" vertical="center" wrapText="1"/>
    </xf>
    <xf numFmtId="166" fontId="31" fillId="0" borderId="10" xfId="0" applyNumberFormat="1" applyFont="1" applyFill="1" applyBorder="1"/>
    <xf numFmtId="166" fontId="31" fillId="28" borderId="10" xfId="0" applyNumberFormat="1" applyFont="1" applyFill="1" applyBorder="1"/>
    <xf numFmtId="166" fontId="31" fillId="26" borderId="10" xfId="0" applyNumberFormat="1" applyFont="1" applyFill="1" applyBorder="1"/>
    <xf numFmtId="49" fontId="21" fillId="0" borderId="24" xfId="0" applyNumberFormat="1" applyFont="1" applyFill="1" applyBorder="1" applyAlignment="1">
      <alignment vertical="center"/>
    </xf>
    <xf numFmtId="49" fontId="21" fillId="27" borderId="24" xfId="0" applyNumberFormat="1" applyFont="1" applyFill="1" applyBorder="1" applyAlignment="1">
      <alignment vertical="center"/>
    </xf>
    <xf numFmtId="49" fontId="21" fillId="27" borderId="27" xfId="0" applyNumberFormat="1" applyFont="1" applyFill="1" applyBorder="1" applyAlignment="1">
      <alignment vertical="center"/>
    </xf>
    <xf numFmtId="49" fontId="21" fillId="27" borderId="78" xfId="0" applyNumberFormat="1" applyFont="1" applyFill="1" applyBorder="1" applyAlignment="1">
      <alignment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20" fillId="0" borderId="19" xfId="0" applyNumberFormat="1" applyFont="1" applyFill="1" applyBorder="1" applyAlignment="1">
      <alignment vertical="center" wrapText="1"/>
    </xf>
    <xf numFmtId="166" fontId="20" fillId="0" borderId="21" xfId="0" applyNumberFormat="1" applyFont="1" applyFill="1" applyBorder="1" applyAlignment="1">
      <alignment vertical="center" wrapText="1"/>
    </xf>
    <xf numFmtId="166" fontId="20" fillId="0" borderId="11" xfId="0" applyNumberFormat="1" applyFont="1" applyFill="1" applyBorder="1" applyAlignment="1">
      <alignment vertical="center" wrapText="1"/>
    </xf>
    <xf numFmtId="166" fontId="20" fillId="0" borderId="73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 wrapText="1"/>
    </xf>
    <xf numFmtId="0" fontId="20" fillId="0" borderId="80" xfId="0" applyFont="1" applyFill="1" applyBorder="1" applyAlignment="1">
      <alignment vertical="center" wrapText="1"/>
    </xf>
    <xf numFmtId="166" fontId="21" fillId="0" borderId="38" xfId="0" applyNumberFormat="1" applyFont="1" applyFill="1" applyBorder="1" applyAlignment="1">
      <alignment vertical="center" wrapText="1"/>
    </xf>
    <xf numFmtId="166" fontId="21" fillId="0" borderId="50" xfId="0" applyNumberFormat="1" applyFont="1" applyFill="1" applyBorder="1" applyAlignment="1">
      <alignment vertical="center" wrapText="1"/>
    </xf>
    <xf numFmtId="166" fontId="21" fillId="0" borderId="63" xfId="0" applyNumberFormat="1" applyFont="1" applyFill="1" applyBorder="1" applyAlignment="1">
      <alignment vertical="center" wrapText="1"/>
    </xf>
    <xf numFmtId="166" fontId="20" fillId="0" borderId="80" xfId="0" applyNumberFormat="1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vertical="center" wrapText="1"/>
    </xf>
    <xf numFmtId="0" fontId="26" fillId="20" borderId="75" xfId="0" applyFont="1" applyFill="1" applyBorder="1" applyAlignment="1"/>
    <xf numFmtId="3" fontId="20" fillId="0" borderId="51" xfId="0" applyNumberFormat="1" applyFont="1" applyFill="1" applyBorder="1" applyAlignment="1">
      <alignment horizontal="center" vertical="center" wrapText="1"/>
    </xf>
    <xf numFmtId="164" fontId="31" fillId="18" borderId="10" xfId="43" applyFont="1" applyFill="1" applyBorder="1" applyAlignment="1">
      <alignment horizontal="center" vertical="center" wrapText="1"/>
    </xf>
    <xf numFmtId="166" fontId="31" fillId="18" borderId="10" xfId="0" applyNumberFormat="1" applyFont="1" applyFill="1" applyBorder="1" applyAlignment="1">
      <alignment wrapText="1"/>
    </xf>
    <xf numFmtId="166" fontId="31" fillId="0" borderId="10" xfId="0" applyNumberFormat="1" applyFont="1" applyFill="1" applyBorder="1" applyAlignment="1">
      <alignment wrapText="1"/>
    </xf>
    <xf numFmtId="166" fontId="26" fillId="0" borderId="14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7" xfId="0" applyFont="1" applyFill="1" applyBorder="1" applyAlignment="1">
      <alignment horizontal="right"/>
    </xf>
    <xf numFmtId="166" fontId="26" fillId="0" borderId="61" xfId="0" applyNumberFormat="1" applyFont="1" applyFill="1" applyBorder="1" applyAlignment="1">
      <alignment horizontal="center" vertical="center" wrapText="1"/>
    </xf>
    <xf numFmtId="166" fontId="26" fillId="0" borderId="78" xfId="0" applyNumberFormat="1" applyFont="1" applyFill="1" applyBorder="1" applyAlignment="1">
      <alignment horizontal="right" vertical="center" wrapText="1"/>
    </xf>
    <xf numFmtId="166" fontId="26" fillId="0" borderId="43" xfId="0" applyNumberFormat="1" applyFont="1" applyFill="1" applyBorder="1" applyAlignment="1">
      <alignment horizontal="center" vertical="center" wrapText="1"/>
    </xf>
    <xf numFmtId="166" fontId="26" fillId="0" borderId="34" xfId="0" applyNumberFormat="1" applyFont="1" applyFill="1" applyBorder="1" applyAlignment="1">
      <alignment horizontal="center" vertical="center" wrapText="1"/>
    </xf>
    <xf numFmtId="166" fontId="26" fillId="0" borderId="54" xfId="0" applyNumberFormat="1" applyFont="1" applyFill="1" applyBorder="1" applyAlignment="1">
      <alignment horizontal="center" vertical="center"/>
    </xf>
    <xf numFmtId="166" fontId="26" fillId="0" borderId="38" xfId="0" applyNumberFormat="1" applyFont="1" applyFill="1" applyBorder="1" applyAlignment="1">
      <alignment horizontal="center" vertical="center"/>
    </xf>
    <xf numFmtId="166" fontId="26" fillId="0" borderId="43" xfId="0" applyNumberFormat="1" applyFont="1" applyFill="1" applyBorder="1" applyAlignment="1">
      <alignment horizontal="center" vertical="center"/>
    </xf>
    <xf numFmtId="166" fontId="26" fillId="0" borderId="38" xfId="43" applyNumberFormat="1" applyFont="1" applyFill="1" applyBorder="1" applyAlignment="1">
      <alignment horizontal="center" vertical="center"/>
    </xf>
    <xf numFmtId="166" fontId="25" fillId="0" borderId="30" xfId="0" applyNumberFormat="1" applyFont="1" applyFill="1" applyBorder="1" applyAlignment="1">
      <alignment horizontal="center" vertical="center" wrapText="1"/>
    </xf>
    <xf numFmtId="166" fontId="25" fillId="0" borderId="17" xfId="0" applyNumberFormat="1" applyFont="1" applyFill="1" applyBorder="1" applyAlignment="1">
      <alignment horizontal="center" vertical="center" wrapText="1"/>
    </xf>
    <xf numFmtId="166" fontId="26" fillId="0" borderId="15" xfId="0" applyNumberFormat="1" applyFont="1" applyFill="1" applyBorder="1" applyAlignment="1">
      <alignment horizontal="center" vertical="center" wrapText="1"/>
    </xf>
    <xf numFmtId="166" fontId="25" fillId="0" borderId="38" xfId="0" applyNumberFormat="1" applyFont="1" applyFill="1" applyBorder="1" applyAlignment="1">
      <alignment horizontal="center" vertical="center" wrapText="1"/>
    </xf>
    <xf numFmtId="166" fontId="25" fillId="0" borderId="24" xfId="0" applyNumberFormat="1" applyFont="1" applyFill="1" applyBorder="1" applyAlignment="1">
      <alignment horizontal="center" vertical="center" wrapText="1"/>
    </xf>
    <xf numFmtId="166" fontId="25" fillId="0" borderId="16" xfId="0" applyNumberFormat="1" applyFont="1" applyFill="1" applyBorder="1" applyAlignment="1">
      <alignment horizontal="center" vertical="center" wrapText="1"/>
    </xf>
    <xf numFmtId="166" fontId="25" fillId="0" borderId="42" xfId="0" applyNumberFormat="1" applyFont="1" applyFill="1" applyBorder="1" applyAlignment="1">
      <alignment horizontal="center" vertical="center" wrapText="1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0" borderId="53" xfId="0" applyNumberFormat="1" applyFont="1" applyFill="1" applyBorder="1" applyAlignment="1">
      <alignment horizontal="center" vertical="center" wrapText="1"/>
    </xf>
    <xf numFmtId="166" fontId="25" fillId="0" borderId="18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5" fillId="0" borderId="54" xfId="0" applyNumberFormat="1" applyFont="1" applyFill="1" applyBorder="1" applyAlignment="1">
      <alignment horizontal="center" vertical="center" wrapText="1"/>
    </xf>
    <xf numFmtId="166" fontId="25" fillId="24" borderId="81" xfId="0" applyNumberFormat="1" applyFont="1" applyFill="1" applyBorder="1" applyAlignment="1">
      <alignment horizontal="center" vertical="center" wrapText="1"/>
    </xf>
    <xf numFmtId="166" fontId="25" fillId="24" borderId="16" xfId="0" applyNumberFormat="1" applyFont="1" applyFill="1" applyBorder="1" applyAlignment="1">
      <alignment horizontal="center" vertical="center" wrapText="1"/>
    </xf>
    <xf numFmtId="166" fontId="25" fillId="0" borderId="58" xfId="0" applyNumberFormat="1" applyFont="1" applyFill="1" applyBorder="1" applyAlignment="1">
      <alignment horizontal="center" vertical="center" wrapText="1"/>
    </xf>
    <xf numFmtId="166" fontId="25" fillId="24" borderId="84" xfId="0" applyNumberFormat="1" applyFont="1" applyFill="1" applyBorder="1" applyAlignment="1">
      <alignment horizontal="center" vertical="center" wrapText="1"/>
    </xf>
    <xf numFmtId="166" fontId="26" fillId="0" borderId="44" xfId="0" applyNumberFormat="1" applyFont="1" applyFill="1" applyBorder="1" applyAlignment="1">
      <alignment horizontal="center" vertical="center" wrapText="1"/>
    </xf>
    <xf numFmtId="166" fontId="26" fillId="24" borderId="57" xfId="0" applyNumberFormat="1" applyFont="1" applyFill="1" applyBorder="1" applyAlignment="1">
      <alignment horizontal="center" vertical="center" wrapText="1"/>
    </xf>
    <xf numFmtId="166" fontId="26" fillId="24" borderId="66" xfId="0" applyNumberFormat="1" applyFont="1" applyFill="1" applyBorder="1" applyAlignment="1"/>
    <xf numFmtId="166" fontId="26" fillId="0" borderId="68" xfId="0" applyNumberFormat="1" applyFont="1" applyFill="1" applyBorder="1" applyAlignment="1">
      <alignment horizontal="center"/>
    </xf>
    <xf numFmtId="166" fontId="26" fillId="0" borderId="65" xfId="0" applyNumberFormat="1" applyFont="1" applyFill="1" applyBorder="1" applyAlignment="1">
      <alignment horizontal="center"/>
    </xf>
    <xf numFmtId="166" fontId="26" fillId="24" borderId="68" xfId="0" applyNumberFormat="1" applyFont="1" applyFill="1" applyBorder="1" applyAlignment="1">
      <alignment horizontal="center"/>
    </xf>
    <xf numFmtId="166" fontId="26" fillId="20" borderId="45" xfId="0" applyNumberFormat="1" applyFont="1" applyFill="1" applyBorder="1" applyAlignment="1">
      <alignment horizontal="center"/>
    </xf>
    <xf numFmtId="166" fontId="26" fillId="20" borderId="52" xfId="0" applyNumberFormat="1" applyFont="1" applyFill="1" applyBorder="1" applyAlignment="1">
      <alignment horizontal="center"/>
    </xf>
    <xf numFmtId="166" fontId="26" fillId="24" borderId="45" xfId="0" applyNumberFormat="1" applyFont="1" applyFill="1" applyBorder="1" applyAlignment="1">
      <alignment horizontal="center"/>
    </xf>
    <xf numFmtId="166" fontId="26" fillId="24" borderId="57" xfId="0" applyNumberFormat="1" applyFont="1" applyFill="1" applyBorder="1" applyAlignment="1">
      <alignment horizontal="center"/>
    </xf>
    <xf numFmtId="166" fontId="26" fillId="20" borderId="12" xfId="0" applyNumberFormat="1" applyFont="1" applyFill="1" applyBorder="1" applyAlignment="1">
      <alignment horizontal="center"/>
    </xf>
    <xf numFmtId="166" fontId="26" fillId="20" borderId="13" xfId="0" applyNumberFormat="1" applyFont="1" applyFill="1" applyBorder="1" applyAlignment="1">
      <alignment horizontal="center"/>
    </xf>
    <xf numFmtId="166" fontId="25" fillId="0" borderId="48" xfId="0" applyNumberFormat="1" applyFont="1" applyFill="1" applyBorder="1" applyAlignment="1">
      <alignment horizontal="center" vertical="center" wrapText="1"/>
    </xf>
    <xf numFmtId="166" fontId="25" fillId="24" borderId="61" xfId="0" applyNumberFormat="1" applyFont="1" applyFill="1" applyBorder="1" applyAlignment="1">
      <alignment horizontal="center" vertical="center" wrapText="1"/>
    </xf>
    <xf numFmtId="166" fontId="26" fillId="24" borderId="31" xfId="0" applyNumberFormat="1" applyFont="1" applyFill="1" applyBorder="1" applyAlignment="1"/>
    <xf numFmtId="166" fontId="26" fillId="24" borderId="37" xfId="0" applyNumberFormat="1" applyFont="1" applyFill="1" applyBorder="1" applyAlignment="1">
      <alignment horizontal="center"/>
    </xf>
    <xf numFmtId="166" fontId="26" fillId="24" borderId="67" xfId="0" applyNumberFormat="1" applyFont="1" applyFill="1" applyBorder="1" applyAlignment="1">
      <alignment horizontal="center"/>
    </xf>
    <xf numFmtId="166" fontId="26" fillId="24" borderId="31" xfId="0" applyNumberFormat="1" applyFont="1" applyFill="1" applyBorder="1" applyAlignment="1">
      <alignment horizontal="center"/>
    </xf>
    <xf numFmtId="166" fontId="26" fillId="20" borderId="41" xfId="0" applyNumberFormat="1" applyFont="1" applyFill="1" applyBorder="1" applyAlignment="1">
      <alignment horizontal="center"/>
    </xf>
    <xf numFmtId="166" fontId="26" fillId="20" borderId="40" xfId="0" applyNumberFormat="1" applyFont="1" applyFill="1" applyBorder="1" applyAlignment="1">
      <alignment horizontal="center"/>
    </xf>
    <xf numFmtId="166" fontId="26" fillId="24" borderId="61" xfId="0" applyNumberFormat="1" applyFont="1" applyFill="1" applyBorder="1" applyAlignment="1">
      <alignment horizontal="center"/>
    </xf>
    <xf numFmtId="166" fontId="26" fillId="20" borderId="14" xfId="0" applyNumberFormat="1" applyFont="1" applyFill="1" applyBorder="1" applyAlignment="1">
      <alignment horizontal="center"/>
    </xf>
    <xf numFmtId="166" fontId="26" fillId="24" borderId="21" xfId="0" applyNumberFormat="1" applyFont="1" applyFill="1" applyBorder="1" applyAlignment="1">
      <alignment horizontal="center" vertical="center" wrapText="1"/>
    </xf>
    <xf numFmtId="166" fontId="26" fillId="24" borderId="36" xfId="0" applyNumberFormat="1" applyFont="1" applyFill="1" applyBorder="1" applyAlignment="1">
      <alignment horizontal="center"/>
    </xf>
    <xf numFmtId="166" fontId="26" fillId="24" borderId="0" xfId="0" applyNumberFormat="1" applyFont="1" applyFill="1" applyBorder="1" applyAlignment="1">
      <alignment horizontal="center"/>
    </xf>
    <xf numFmtId="166" fontId="26" fillId="24" borderId="29" xfId="0" applyNumberFormat="1" applyFont="1" applyFill="1" applyBorder="1" applyAlignment="1">
      <alignment horizontal="center"/>
    </xf>
    <xf numFmtId="166" fontId="26" fillId="20" borderId="21" xfId="0" applyNumberFormat="1" applyFont="1" applyFill="1" applyBorder="1" applyAlignment="1">
      <alignment horizontal="center"/>
    </xf>
    <xf numFmtId="166" fontId="26" fillId="20" borderId="20" xfId="0" applyNumberFormat="1" applyFont="1" applyFill="1" applyBorder="1" applyAlignment="1">
      <alignment horizontal="center"/>
    </xf>
    <xf numFmtId="166" fontId="26" fillId="24" borderId="13" xfId="0" applyNumberFormat="1" applyFont="1" applyFill="1" applyBorder="1" applyAlignment="1">
      <alignment horizontal="center"/>
    </xf>
    <xf numFmtId="166" fontId="26" fillId="0" borderId="51" xfId="0" applyNumberFormat="1" applyFont="1" applyFill="1" applyBorder="1" applyAlignment="1">
      <alignment horizontal="center"/>
    </xf>
    <xf numFmtId="166" fontId="26" fillId="24" borderId="66" xfId="0" applyNumberFormat="1" applyFont="1" applyFill="1" applyBorder="1" applyAlignment="1">
      <alignment horizontal="center"/>
    </xf>
    <xf numFmtId="166" fontId="25" fillId="24" borderId="62" xfId="0" applyNumberFormat="1" applyFont="1" applyFill="1" applyBorder="1" applyAlignment="1"/>
    <xf numFmtId="166" fontId="25" fillId="24" borderId="63" xfId="0" applyNumberFormat="1" applyFont="1" applyFill="1" applyBorder="1" applyAlignment="1"/>
    <xf numFmtId="166" fontId="25" fillId="24" borderId="62" xfId="0" applyNumberFormat="1" applyFont="1" applyFill="1" applyBorder="1" applyAlignment="1">
      <alignment vertical="center"/>
    </xf>
    <xf numFmtId="166" fontId="25" fillId="24" borderId="63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166" fontId="21" fillId="0" borderId="85" xfId="0" applyNumberFormat="1" applyFont="1" applyFill="1" applyBorder="1" applyAlignment="1">
      <alignment horizontal="center" vertical="center"/>
    </xf>
    <xf numFmtId="166" fontId="21" fillId="0" borderId="34" xfId="0" applyNumberFormat="1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 wrapText="1"/>
    </xf>
    <xf numFmtId="49" fontId="26" fillId="0" borderId="24" xfId="0" applyNumberFormat="1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left" vertical="center"/>
    </xf>
    <xf numFmtId="49" fontId="26" fillId="0" borderId="24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" fontId="20" fillId="0" borderId="51" xfId="0" applyNumberFormat="1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166" fontId="21" fillId="0" borderId="66" xfId="0" applyNumberFormat="1" applyFont="1" applyFill="1" applyBorder="1" applyAlignment="1">
      <alignment horizontal="center" vertical="center" wrapText="1"/>
    </xf>
    <xf numFmtId="166" fontId="21" fillId="0" borderId="29" xfId="0" applyNumberFormat="1" applyFont="1" applyFill="1" applyBorder="1" applyAlignment="1">
      <alignment horizontal="center" vertical="center" wrapText="1"/>
    </xf>
    <xf numFmtId="166" fontId="21" fillId="0" borderId="31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24" borderId="36" xfId="0" applyFont="1" applyFill="1" applyBorder="1" applyAlignment="1">
      <alignment horizontal="center"/>
    </xf>
    <xf numFmtId="0" fontId="21" fillId="24" borderId="37" xfId="0" applyFont="1" applyFill="1" applyBorder="1" applyAlignment="1">
      <alignment horizontal="center"/>
    </xf>
    <xf numFmtId="49" fontId="21" fillId="0" borderId="15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/>
    </xf>
    <xf numFmtId="166" fontId="21" fillId="0" borderId="85" xfId="0" applyNumberFormat="1" applyFont="1" applyFill="1" applyBorder="1" applyAlignment="1">
      <alignment horizontal="center" vertical="center"/>
    </xf>
    <xf numFmtId="166" fontId="21" fillId="0" borderId="34" xfId="0" applyNumberFormat="1" applyFont="1" applyFill="1" applyBorder="1" applyAlignment="1">
      <alignment horizontal="center" vertical="center"/>
    </xf>
    <xf numFmtId="4" fontId="31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1" fillId="0" borderId="10" xfId="0" applyFont="1" applyBorder="1" applyAlignment="1">
      <alignment horizontal="center" wrapText="1"/>
    </xf>
    <xf numFmtId="0" fontId="32" fillId="29" borderId="10" xfId="0" applyFont="1" applyFill="1" applyBorder="1" applyAlignment="1">
      <alignment wrapText="1"/>
    </xf>
    <xf numFmtId="0" fontId="32" fillId="29" borderId="10" xfId="0" applyFont="1" applyFill="1" applyBorder="1" applyAlignment="1">
      <alignment horizontal="center" vertical="center"/>
    </xf>
    <xf numFmtId="164" fontId="32" fillId="29" borderId="10" xfId="43" applyFont="1" applyFill="1" applyBorder="1" applyAlignment="1">
      <alignment horizontal="center" vertical="center" wrapText="1"/>
    </xf>
    <xf numFmtId="166" fontId="32" fillId="29" borderId="10" xfId="0" applyNumberFormat="1" applyFont="1" applyFill="1" applyBorder="1" applyAlignment="1">
      <alignment horizontal="center" vertical="center" wrapText="1"/>
    </xf>
    <xf numFmtId="166" fontId="32" fillId="29" borderId="10" xfId="0" applyNumberFormat="1" applyFont="1" applyFill="1" applyBorder="1" applyAlignment="1">
      <alignment horizontal="center" vertical="center"/>
    </xf>
    <xf numFmtId="166" fontId="31" fillId="29" borderId="10" xfId="0" applyNumberFormat="1" applyFont="1" applyFill="1" applyBorder="1" applyAlignment="1">
      <alignment horizontal="center" vertical="center"/>
    </xf>
    <xf numFmtId="166" fontId="26" fillId="0" borderId="54" xfId="43" applyNumberFormat="1" applyFont="1" applyFill="1" applyBorder="1" applyAlignment="1">
      <alignment horizontal="center" vertical="center"/>
    </xf>
    <xf numFmtId="166" fontId="26" fillId="0" borderId="51" xfId="43" applyNumberFormat="1" applyFont="1" applyFill="1" applyBorder="1" applyAlignment="1">
      <alignment horizontal="center" vertical="center"/>
    </xf>
    <xf numFmtId="166" fontId="25" fillId="0" borderId="54" xfId="0" applyNumberFormat="1" applyFont="1" applyFill="1" applyBorder="1" applyAlignment="1">
      <alignment horizontal="right" vertical="center" wrapText="1"/>
    </xf>
    <xf numFmtId="166" fontId="25" fillId="0" borderId="51" xfId="0" applyNumberFormat="1" applyFont="1" applyFill="1" applyBorder="1" applyAlignment="1">
      <alignment horizontal="right" vertical="center" wrapText="1"/>
    </xf>
    <xf numFmtId="166" fontId="25" fillId="0" borderId="81" xfId="0" applyNumberFormat="1" applyFont="1" applyFill="1" applyBorder="1" applyAlignment="1">
      <alignment horizontal="right" vertical="center" wrapText="1"/>
    </xf>
    <xf numFmtId="166" fontId="25" fillId="0" borderId="86" xfId="0" applyNumberFormat="1" applyFont="1" applyFill="1" applyBorder="1" applyAlignment="1">
      <alignment horizontal="right" vertical="center" wrapText="1"/>
    </xf>
    <xf numFmtId="166" fontId="26" fillId="0" borderId="14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166" fontId="21" fillId="0" borderId="85" xfId="0" applyNumberFormat="1" applyFont="1" applyFill="1" applyBorder="1" applyAlignment="1">
      <alignment horizontal="center" vertical="center"/>
    </xf>
    <xf numFmtId="166" fontId="21" fillId="0" borderId="34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vertical="center"/>
    </xf>
    <xf numFmtId="166" fontId="26" fillId="0" borderId="28" xfId="0" applyNumberFormat="1" applyFont="1" applyFill="1" applyBorder="1" applyAlignment="1">
      <alignment vertical="center"/>
    </xf>
    <xf numFmtId="168" fontId="26" fillId="0" borderId="0" xfId="0" applyNumberFormat="1" applyFont="1" applyFill="1"/>
    <xf numFmtId="168" fontId="26" fillId="0" borderId="0" xfId="0" applyNumberFormat="1" applyFont="1" applyFill="1" applyBorder="1"/>
    <xf numFmtId="166" fontId="26" fillId="0" borderId="12" xfId="0" applyNumberFormat="1" applyFont="1" applyFill="1" applyBorder="1" applyAlignment="1">
      <alignment horizontal="left" vertical="center"/>
    </xf>
    <xf numFmtId="49" fontId="26" fillId="0" borderId="66" xfId="0" applyNumberFormat="1" applyFont="1" applyFill="1" applyBorder="1" applyAlignment="1">
      <alignment horizontal="center" vertical="center" wrapText="1"/>
    </xf>
    <xf numFmtId="49" fontId="26" fillId="0" borderId="29" xfId="0" applyNumberFormat="1" applyFont="1" applyFill="1" applyBorder="1" applyAlignment="1">
      <alignment horizontal="center" vertical="center" wrapText="1"/>
    </xf>
    <xf numFmtId="49" fontId="26" fillId="0" borderId="31" xfId="0" applyNumberFormat="1" applyFont="1" applyFill="1" applyBorder="1" applyAlignment="1">
      <alignment horizontal="center" vertical="center" wrapText="1"/>
    </xf>
    <xf numFmtId="0" fontId="26" fillId="0" borderId="44" xfId="0" applyFont="1" applyFill="1" applyBorder="1" applyAlignment="1"/>
    <xf numFmtId="0" fontId="26" fillId="0" borderId="68" xfId="0" applyFont="1" applyFill="1" applyBorder="1" applyAlignment="1"/>
    <xf numFmtId="0" fontId="26" fillId="0" borderId="75" xfId="0" applyFont="1" applyFill="1" applyBorder="1" applyAlignment="1"/>
    <xf numFmtId="0" fontId="26" fillId="0" borderId="36" xfId="0" applyFont="1" applyFill="1" applyBorder="1" applyAlignment="1"/>
    <xf numFmtId="166" fontId="25" fillId="0" borderId="10" xfId="0" applyNumberFormat="1" applyFont="1" applyFill="1" applyBorder="1" applyAlignment="1">
      <alignment vertical="center"/>
    </xf>
    <xf numFmtId="0" fontId="25" fillId="0" borderId="53" xfId="0" applyFont="1" applyFill="1" applyBorder="1" applyAlignment="1">
      <alignment horizontal="center" vertical="center" wrapText="1"/>
    </xf>
    <xf numFmtId="164" fontId="32" fillId="0" borderId="10" xfId="43" applyFont="1" applyFill="1" applyBorder="1" applyAlignment="1">
      <alignment horizontal="center" vertical="center" wrapText="1"/>
    </xf>
    <xf numFmtId="166" fontId="32" fillId="0" borderId="10" xfId="0" applyNumberFormat="1" applyFont="1" applyFill="1" applyBorder="1" applyAlignment="1">
      <alignment horizontal="center" vertical="center"/>
    </xf>
    <xf numFmtId="166" fontId="31" fillId="0" borderId="1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4" fontId="31" fillId="0" borderId="0" xfId="0" applyNumberFormat="1" applyFont="1" applyAlignment="1">
      <alignment horizontal="center"/>
    </xf>
    <xf numFmtId="0" fontId="32" fillId="0" borderId="0" xfId="0" applyFont="1" applyFill="1" applyAlignment="1">
      <alignment horizontal="center" vertical="center" wrapText="1"/>
    </xf>
    <xf numFmtId="0" fontId="31" fillId="0" borderId="10" xfId="0" applyFont="1" applyBorder="1" applyAlignment="1">
      <alignment horizont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164" fontId="1" fillId="0" borderId="10" xfId="43" applyFill="1" applyBorder="1" applyAlignment="1">
      <alignment horizontal="center" vertical="center" wrapText="1"/>
    </xf>
    <xf numFmtId="164" fontId="1" fillId="0" borderId="10" xfId="43" applyBorder="1" applyAlignment="1">
      <alignment horizontal="center" vertical="center"/>
    </xf>
    <xf numFmtId="164" fontId="1" fillId="0" borderId="10" xfId="43" applyBorder="1" applyAlignment="1">
      <alignment horizontal="center"/>
    </xf>
    <xf numFmtId="164" fontId="1" fillId="0" borderId="10" xfId="43" applyFill="1" applyBorder="1" applyAlignment="1">
      <alignment horizontal="center"/>
    </xf>
    <xf numFmtId="164" fontId="1" fillId="0" borderId="10" xfId="43" applyBorder="1"/>
    <xf numFmtId="164" fontId="1" fillId="0" borderId="10" xfId="43" applyFill="1" applyBorder="1"/>
    <xf numFmtId="168" fontId="32" fillId="0" borderId="0" xfId="0" applyNumberFormat="1" applyFont="1"/>
    <xf numFmtId="0" fontId="20" fillId="0" borderId="0" xfId="0" applyFont="1" applyFill="1" applyBorder="1" applyAlignment="1">
      <alignment horizontal="center"/>
    </xf>
    <xf numFmtId="166" fontId="26" fillId="22" borderId="53" xfId="0" applyNumberFormat="1" applyFont="1" applyFill="1" applyBorder="1" applyAlignment="1">
      <alignment horizontal="center" vertical="center" wrapText="1"/>
    </xf>
    <xf numFmtId="166" fontId="26" fillId="22" borderId="15" xfId="0" applyNumberFormat="1" applyFont="1" applyFill="1" applyBorder="1" applyAlignment="1">
      <alignment horizontal="center" vertical="center" wrapText="1"/>
    </xf>
    <xf numFmtId="166" fontId="25" fillId="22" borderId="42" xfId="0" applyNumberFormat="1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horizontal="center" vertical="center" wrapText="1"/>
    </xf>
    <xf numFmtId="0" fontId="25" fillId="0" borderId="80" xfId="0" applyFont="1" applyFill="1" applyBorder="1" applyAlignment="1">
      <alignment horizontal="center" vertical="center" wrapText="1"/>
    </xf>
    <xf numFmtId="166" fontId="26" fillId="0" borderId="46" xfId="0" applyNumberFormat="1" applyFont="1" applyFill="1" applyBorder="1" applyAlignment="1">
      <alignment horizontal="center" vertical="center" wrapText="1"/>
    </xf>
    <xf numFmtId="166" fontId="25" fillId="0" borderId="39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Fill="1" applyAlignment="1">
      <alignment wrapText="1"/>
    </xf>
    <xf numFmtId="0" fontId="26" fillId="29" borderId="0" xfId="0" applyFont="1" applyFill="1"/>
    <xf numFmtId="49" fontId="26" fillId="29" borderId="0" xfId="0" applyNumberFormat="1" applyFont="1" applyFill="1"/>
    <xf numFmtId="0" fontId="26" fillId="29" borderId="0" xfId="0" applyFont="1" applyFill="1" applyAlignment="1">
      <alignment wrapText="1"/>
    </xf>
    <xf numFmtId="168" fontId="26" fillId="29" borderId="0" xfId="0" applyNumberFormat="1" applyFont="1" applyFill="1" applyAlignment="1">
      <alignment wrapText="1"/>
    </xf>
    <xf numFmtId="0" fontId="29" fillId="0" borderId="0" xfId="0" applyFont="1" applyFill="1"/>
    <xf numFmtId="49" fontId="29" fillId="0" borderId="0" xfId="0" applyNumberFormat="1" applyFont="1" applyFill="1"/>
    <xf numFmtId="0" fontId="29" fillId="0" borderId="0" xfId="0" applyFont="1" applyFill="1" applyAlignment="1">
      <alignment wrapText="1"/>
    </xf>
    <xf numFmtId="168" fontId="29" fillId="0" borderId="0" xfId="0" applyNumberFormat="1" applyFont="1" applyFill="1" applyAlignment="1">
      <alignment wrapText="1"/>
    </xf>
    <xf numFmtId="49" fontId="26" fillId="0" borderId="10" xfId="0" applyNumberFormat="1" applyFont="1" applyFill="1" applyBorder="1" applyAlignment="1">
      <alignment horizontal="left" vertical="center"/>
    </xf>
    <xf numFmtId="49" fontId="26" fillId="0" borderId="10" xfId="0" applyNumberFormat="1" applyFont="1" applyFill="1" applyBorder="1" applyAlignment="1">
      <alignment horizontal="left" vertical="center" wrapText="1"/>
    </xf>
    <xf numFmtId="0" fontId="26" fillId="32" borderId="0" xfId="0" applyFont="1" applyFill="1"/>
    <xf numFmtId="49" fontId="26" fillId="32" borderId="0" xfId="0" applyNumberFormat="1" applyFont="1" applyFill="1"/>
    <xf numFmtId="0" fontId="26" fillId="32" borderId="0" xfId="0" applyFont="1" applyFill="1" applyAlignment="1">
      <alignment wrapText="1"/>
    </xf>
    <xf numFmtId="168" fontId="26" fillId="32" borderId="0" xfId="0" applyNumberFormat="1" applyFont="1" applyFill="1" applyAlignment="1">
      <alignment wrapText="1"/>
    </xf>
    <xf numFmtId="168" fontId="26" fillId="0" borderId="10" xfId="0" applyNumberFormat="1" applyFont="1" applyFill="1" applyBorder="1" applyAlignment="1">
      <alignment horizontal="left" vertical="center"/>
    </xf>
    <xf numFmtId="168" fontId="26" fillId="0" borderId="10" xfId="0" applyNumberFormat="1" applyFont="1" applyFill="1" applyBorder="1" applyAlignment="1">
      <alignment horizontal="left" vertical="center" wrapText="1"/>
    </xf>
    <xf numFmtId="168" fontId="26" fillId="0" borderId="10" xfId="0" applyNumberFormat="1" applyFont="1" applyFill="1" applyBorder="1" applyAlignment="1">
      <alignment horizontal="center" vertical="center" wrapText="1"/>
    </xf>
    <xf numFmtId="168" fontId="25" fillId="0" borderId="39" xfId="0" applyNumberFormat="1" applyFont="1" applyFill="1" applyBorder="1" applyAlignment="1">
      <alignment horizontal="left" vertical="center"/>
    </xf>
    <xf numFmtId="168" fontId="26" fillId="0" borderId="10" xfId="0" applyNumberFormat="1" applyFont="1" applyFill="1" applyBorder="1" applyAlignment="1">
      <alignment horizontal="right" vertical="center"/>
    </xf>
    <xf numFmtId="168" fontId="26" fillId="0" borderId="10" xfId="0" applyNumberFormat="1" applyFont="1" applyFill="1" applyBorder="1" applyAlignment="1">
      <alignment vertical="center" wrapText="1"/>
    </xf>
    <xf numFmtId="166" fontId="26" fillId="0" borderId="50" xfId="0" applyNumberFormat="1" applyFont="1" applyFill="1" applyBorder="1" applyAlignment="1">
      <alignment horizontal="center" vertical="center" wrapText="1"/>
    </xf>
    <xf numFmtId="166" fontId="26" fillId="0" borderId="27" xfId="0" applyNumberFormat="1" applyFont="1" applyFill="1" applyBorder="1" applyAlignment="1">
      <alignment horizontal="center"/>
    </xf>
    <xf numFmtId="0" fontId="25" fillId="0" borderId="46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vertical="center"/>
    </xf>
    <xf numFmtId="166" fontId="25" fillId="0" borderId="26" xfId="0" applyNumberFormat="1" applyFont="1" applyFill="1" applyBorder="1" applyAlignment="1">
      <alignment vertical="center"/>
    </xf>
    <xf numFmtId="166" fontId="25" fillId="0" borderId="49" xfId="0" applyNumberFormat="1" applyFont="1" applyFill="1" applyBorder="1" applyAlignment="1">
      <alignment horizontal="left" vertical="center" wrapText="1"/>
    </xf>
    <xf numFmtId="166" fontId="26" fillId="0" borderId="57" xfId="0" applyNumberFormat="1" applyFont="1" applyFill="1" applyBorder="1" applyAlignment="1">
      <alignment horizontal="center" vertical="center"/>
    </xf>
    <xf numFmtId="166" fontId="26" fillId="0" borderId="13" xfId="0" applyNumberFormat="1" applyFont="1" applyFill="1" applyBorder="1" applyAlignment="1">
      <alignment horizontal="center" vertical="center"/>
    </xf>
    <xf numFmtId="166" fontId="26" fillId="0" borderId="61" xfId="0" applyNumberFormat="1" applyFont="1" applyFill="1" applyBorder="1" applyAlignment="1">
      <alignment horizontal="center" vertical="center"/>
    </xf>
    <xf numFmtId="166" fontId="26" fillId="30" borderId="12" xfId="0" applyNumberFormat="1" applyFont="1" applyFill="1" applyBorder="1" applyAlignment="1">
      <alignment horizontal="center" vertical="center"/>
    </xf>
    <xf numFmtId="166" fontId="26" fillId="30" borderId="13" xfId="0" applyNumberFormat="1" applyFont="1" applyFill="1" applyBorder="1" applyAlignment="1">
      <alignment horizontal="center" vertical="center"/>
    </xf>
    <xf numFmtId="166" fontId="26" fillId="30" borderId="14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26" fillId="0" borderId="25" xfId="0" applyNumberFormat="1" applyFont="1" applyFill="1" applyBorder="1" applyAlignment="1">
      <alignment horizontal="center" vertical="center" wrapText="1"/>
    </xf>
    <xf numFmtId="49" fontId="26" fillId="0" borderId="15" xfId="0" applyNumberFormat="1" applyFont="1" applyFill="1" applyBorder="1" applyAlignment="1">
      <alignment horizontal="left" vertical="center" wrapText="1"/>
    </xf>
    <xf numFmtId="49" fontId="26" fillId="0" borderId="11" xfId="0" applyNumberFormat="1" applyFont="1" applyFill="1" applyBorder="1" applyAlignment="1">
      <alignment horizontal="left" vertical="center" wrapText="1"/>
    </xf>
    <xf numFmtId="0" fontId="26" fillId="0" borderId="87" xfId="0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 wrapText="1"/>
    </xf>
    <xf numFmtId="0" fontId="26" fillId="0" borderId="74" xfId="0" applyFont="1" applyFill="1" applyBorder="1" applyAlignment="1">
      <alignment horizontal="center" vertical="center" wrapText="1"/>
    </xf>
    <xf numFmtId="49" fontId="26" fillId="0" borderId="66" xfId="0" applyNumberFormat="1" applyFont="1" applyFill="1" applyBorder="1" applyAlignment="1">
      <alignment horizontal="center" vertical="center" wrapText="1"/>
    </xf>
    <xf numFmtId="49" fontId="26" fillId="0" borderId="29" xfId="0" applyNumberFormat="1" applyFont="1" applyFill="1" applyBorder="1" applyAlignment="1">
      <alignment horizontal="center" vertical="center" wrapText="1"/>
    </xf>
    <xf numFmtId="49" fontId="26" fillId="0" borderId="31" xfId="0" applyNumberFormat="1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67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31" borderId="57" xfId="0" applyFont="1" applyFill="1" applyBorder="1" applyAlignment="1">
      <alignment horizontal="center" vertical="center" wrapText="1"/>
    </xf>
    <xf numFmtId="0" fontId="26" fillId="31" borderId="13" xfId="0" applyFont="1" applyFill="1" applyBorder="1" applyAlignment="1">
      <alignment horizontal="center" vertical="center" wrapText="1"/>
    </xf>
    <xf numFmtId="0" fontId="26" fillId="31" borderId="61" xfId="0" applyFont="1" applyFill="1" applyBorder="1" applyAlignment="1">
      <alignment horizontal="center" vertical="center" wrapText="1"/>
    </xf>
    <xf numFmtId="166" fontId="26" fillId="24" borderId="62" xfId="0" applyNumberFormat="1" applyFont="1" applyFill="1" applyBorder="1" applyAlignment="1">
      <alignment horizontal="center" vertical="center" wrapText="1"/>
    </xf>
    <xf numFmtId="166" fontId="26" fillId="24" borderId="63" xfId="0" applyNumberFormat="1" applyFont="1" applyFill="1" applyBorder="1" applyAlignment="1">
      <alignment horizontal="center" vertical="center" wrapText="1"/>
    </xf>
    <xf numFmtId="166" fontId="26" fillId="24" borderId="64" xfId="0" applyNumberFormat="1" applyFont="1" applyFill="1" applyBorder="1" applyAlignment="1">
      <alignment horizontal="center" vertical="center" wrapText="1"/>
    </xf>
    <xf numFmtId="166" fontId="25" fillId="0" borderId="66" xfId="0" applyNumberFormat="1" applyFont="1" applyFill="1" applyBorder="1" applyAlignment="1">
      <alignment horizontal="center" vertical="center"/>
    </xf>
    <xf numFmtId="166" fontId="25" fillId="0" borderId="29" xfId="0" applyNumberFormat="1" applyFont="1" applyFill="1" applyBorder="1" applyAlignment="1">
      <alignment horizontal="center" vertical="center"/>
    </xf>
    <xf numFmtId="166" fontId="25" fillId="0" borderId="31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 wrapText="1"/>
    </xf>
    <xf numFmtId="0" fontId="26" fillId="0" borderId="75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 wrapText="1"/>
    </xf>
    <xf numFmtId="166" fontId="26" fillId="24" borderId="43" xfId="0" applyNumberFormat="1" applyFont="1" applyFill="1" applyBorder="1" applyAlignment="1">
      <alignment horizontal="center" vertical="center" wrapText="1"/>
    </xf>
    <xf numFmtId="166" fontId="26" fillId="0" borderId="66" xfId="0" applyNumberFormat="1" applyFont="1" applyFill="1" applyBorder="1" applyAlignment="1">
      <alignment horizontal="center" vertical="center"/>
    </xf>
    <xf numFmtId="166" fontId="26" fillId="0" borderId="31" xfId="0" applyNumberFormat="1" applyFont="1" applyFill="1" applyBorder="1" applyAlignment="1">
      <alignment horizontal="center" vertical="center"/>
    </xf>
    <xf numFmtId="166" fontId="26" fillId="0" borderId="66" xfId="0" applyNumberFormat="1" applyFont="1" applyFill="1" applyBorder="1" applyAlignment="1">
      <alignment horizontal="center" vertical="center" wrapText="1"/>
    </xf>
    <xf numFmtId="166" fontId="26" fillId="0" borderId="31" xfId="0" applyNumberFormat="1" applyFont="1" applyFill="1" applyBorder="1" applyAlignment="1">
      <alignment horizontal="center" vertical="center" wrapText="1"/>
    </xf>
    <xf numFmtId="49" fontId="25" fillId="0" borderId="66" xfId="0" applyNumberFormat="1" applyFont="1" applyFill="1" applyBorder="1" applyAlignment="1">
      <alignment horizontal="center" vertical="center" wrapText="1"/>
    </xf>
    <xf numFmtId="49" fontId="25" fillId="0" borderId="29" xfId="0" applyNumberFormat="1" applyFont="1" applyFill="1" applyBorder="1" applyAlignment="1">
      <alignment horizontal="center" vertical="center" wrapText="1"/>
    </xf>
    <xf numFmtId="49" fontId="25" fillId="0" borderId="31" xfId="0" applyNumberFormat="1" applyFont="1" applyFill="1" applyBorder="1" applyAlignment="1">
      <alignment horizontal="center" vertical="center" wrapText="1"/>
    </xf>
    <xf numFmtId="49" fontId="26" fillId="0" borderId="66" xfId="0" applyNumberFormat="1" applyFont="1" applyFill="1" applyBorder="1" applyAlignment="1">
      <alignment horizontal="center" vertical="center"/>
    </xf>
    <xf numFmtId="49" fontId="26" fillId="0" borderId="29" xfId="0" applyNumberFormat="1" applyFont="1" applyFill="1" applyBorder="1" applyAlignment="1">
      <alignment horizontal="center" vertical="center"/>
    </xf>
    <xf numFmtId="49" fontId="26" fillId="0" borderId="31" xfId="0" applyNumberFormat="1" applyFont="1" applyFill="1" applyBorder="1" applyAlignment="1">
      <alignment horizontal="center" vertical="center"/>
    </xf>
    <xf numFmtId="166" fontId="25" fillId="0" borderId="66" xfId="0" applyNumberFormat="1" applyFont="1" applyFill="1" applyBorder="1" applyAlignment="1">
      <alignment horizontal="center" vertical="center" wrapText="1"/>
    </xf>
    <xf numFmtId="166" fontId="25" fillId="0" borderId="29" xfId="0" applyNumberFormat="1" applyFont="1" applyFill="1" applyBorder="1" applyAlignment="1">
      <alignment horizontal="center" vertical="center" wrapText="1"/>
    </xf>
    <xf numFmtId="166" fontId="25" fillId="0" borderId="31" xfId="0" applyNumberFormat="1" applyFont="1" applyFill="1" applyBorder="1" applyAlignment="1">
      <alignment horizontal="center" vertical="center" wrapText="1"/>
    </xf>
    <xf numFmtId="49" fontId="26" fillId="0" borderId="28" xfId="0" applyNumberFormat="1" applyFont="1" applyFill="1" applyBorder="1" applyAlignment="1">
      <alignment horizontal="center" vertical="center" wrapText="1"/>
    </xf>
    <xf numFmtId="49" fontId="26" fillId="0" borderId="25" xfId="0" applyNumberFormat="1" applyFont="1" applyFill="1" applyBorder="1" applyAlignment="1">
      <alignment horizontal="center" vertical="center" wrapText="1"/>
    </xf>
    <xf numFmtId="166" fontId="26" fillId="24" borderId="50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left" vertical="center"/>
    </xf>
    <xf numFmtId="49" fontId="26" fillId="0" borderId="10" xfId="0" applyNumberFormat="1" applyFont="1" applyFill="1" applyBorder="1" applyAlignment="1">
      <alignment horizontal="left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166" fontId="26" fillId="24" borderId="29" xfId="0" applyNumberFormat="1" applyFont="1" applyFill="1" applyBorder="1" applyAlignment="1">
      <alignment horizontal="center"/>
    </xf>
    <xf numFmtId="166" fontId="26" fillId="24" borderId="75" xfId="0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 wrapText="1"/>
    </xf>
    <xf numFmtId="166" fontId="26" fillId="24" borderId="36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26" fillId="0" borderId="16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7" xfId="0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5" fillId="0" borderId="32" xfId="0" applyFont="1" applyFill="1" applyBorder="1" applyAlignment="1">
      <alignment horizontal="left" vertical="center"/>
    </xf>
    <xf numFmtId="0" fontId="25" fillId="0" borderId="39" xfId="0" applyFont="1" applyFill="1" applyBorder="1" applyAlignment="1">
      <alignment horizontal="left" vertical="center"/>
    </xf>
    <xf numFmtId="166" fontId="25" fillId="30" borderId="12" xfId="0" applyNumberFormat="1" applyFont="1" applyFill="1" applyBorder="1" applyAlignment="1">
      <alignment horizontal="center" vertical="center" wrapText="1"/>
    </xf>
    <xf numFmtId="166" fontId="25" fillId="30" borderId="13" xfId="0" applyNumberFormat="1" applyFont="1" applyFill="1" applyBorder="1" applyAlignment="1">
      <alignment horizontal="center" vertical="center" wrapText="1"/>
    </xf>
    <xf numFmtId="166" fontId="25" fillId="30" borderId="14" xfId="0" applyNumberFormat="1" applyFont="1" applyFill="1" applyBorder="1" applyAlignment="1">
      <alignment horizontal="center" vertical="center" wrapText="1"/>
    </xf>
    <xf numFmtId="49" fontId="26" fillId="0" borderId="24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67" xfId="0" applyFont="1" applyFill="1" applyBorder="1" applyAlignment="1">
      <alignment horizontal="center" vertical="center"/>
    </xf>
    <xf numFmtId="0" fontId="25" fillId="0" borderId="87" xfId="0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center" vertical="center" wrapText="1"/>
    </xf>
    <xf numFmtId="3" fontId="25" fillId="0" borderId="68" xfId="0" applyNumberFormat="1" applyFont="1" applyFill="1" applyBorder="1" applyAlignment="1">
      <alignment horizontal="center" vertical="center" wrapText="1"/>
    </xf>
    <xf numFmtId="3" fontId="25" fillId="0" borderId="37" xfId="0" applyNumberFormat="1" applyFont="1" applyFill="1" applyBorder="1" applyAlignment="1">
      <alignment horizontal="center" vertical="center" wrapText="1"/>
    </xf>
    <xf numFmtId="0" fontId="26" fillId="24" borderId="66" xfId="0" applyFont="1" applyFill="1" applyBorder="1" applyAlignment="1">
      <alignment horizontal="center" vertical="center" wrapText="1"/>
    </xf>
    <xf numFmtId="0" fontId="26" fillId="24" borderId="29" xfId="0" applyFont="1" applyFill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 wrapText="1"/>
    </xf>
    <xf numFmtId="166" fontId="25" fillId="0" borderId="57" xfId="0" applyNumberFormat="1" applyFont="1" applyFill="1" applyBorder="1" applyAlignment="1">
      <alignment horizontal="center" vertical="center" wrapText="1"/>
    </xf>
    <xf numFmtId="166" fontId="25" fillId="0" borderId="13" xfId="0" applyNumberFormat="1" applyFont="1" applyFill="1" applyBorder="1" applyAlignment="1">
      <alignment horizontal="center" vertical="center" wrapText="1"/>
    </xf>
    <xf numFmtId="166" fontId="25" fillId="0" borderId="61" xfId="0" applyNumberFormat="1" applyFont="1" applyFill="1" applyBorder="1" applyAlignment="1">
      <alignment horizontal="center" vertical="center" wrapText="1"/>
    </xf>
    <xf numFmtId="3" fontId="25" fillId="0" borderId="72" xfId="0" applyNumberFormat="1" applyFont="1" applyFill="1" applyBorder="1" applyAlignment="1">
      <alignment horizontal="center" vertical="center" wrapText="1"/>
    </xf>
    <xf numFmtId="3" fontId="25" fillId="0" borderId="55" xfId="0" applyNumberFormat="1" applyFont="1" applyFill="1" applyBorder="1" applyAlignment="1">
      <alignment horizontal="center" vertical="center" wrapText="1"/>
    </xf>
    <xf numFmtId="3" fontId="25" fillId="0" borderId="62" xfId="0" applyNumberFormat="1" applyFont="1" applyFill="1" applyBorder="1" applyAlignment="1">
      <alignment horizontal="center" vertical="center" wrapText="1"/>
    </xf>
    <xf numFmtId="3" fontId="25" fillId="0" borderId="64" xfId="0" applyNumberFormat="1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6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24" borderId="66" xfId="0" applyFont="1" applyFill="1" applyBorder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166" fontId="26" fillId="24" borderId="66" xfId="0" applyNumberFormat="1" applyFont="1" applyFill="1" applyBorder="1" applyAlignment="1">
      <alignment horizontal="center" vertical="center" wrapText="1"/>
    </xf>
    <xf numFmtId="166" fontId="26" fillId="24" borderId="29" xfId="0" applyNumberFormat="1" applyFont="1" applyFill="1" applyBorder="1" applyAlignment="1">
      <alignment horizontal="center" vertical="center" wrapText="1"/>
    </xf>
    <xf numFmtId="166" fontId="26" fillId="24" borderId="31" xfId="0" applyNumberFormat="1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49" fontId="25" fillId="0" borderId="28" xfId="0" applyNumberFormat="1" applyFont="1" applyFill="1" applyBorder="1" applyAlignment="1">
      <alignment horizontal="center" vertical="center" wrapText="1"/>
    </xf>
    <xf numFmtId="166" fontId="26" fillId="0" borderId="57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1" xfId="0" applyNumberFormat="1" applyFont="1" applyFill="1" applyBorder="1" applyAlignment="1">
      <alignment horizontal="center" vertical="center" wrapText="1"/>
    </xf>
    <xf numFmtId="49" fontId="25" fillId="0" borderId="66" xfId="0" applyNumberFormat="1" applyFont="1" applyFill="1" applyBorder="1" applyAlignment="1">
      <alignment horizontal="center" vertical="center"/>
    </xf>
    <xf numFmtId="49" fontId="25" fillId="0" borderId="29" xfId="0" applyNumberFormat="1" applyFont="1" applyFill="1" applyBorder="1" applyAlignment="1">
      <alignment horizontal="center" vertical="center"/>
    </xf>
    <xf numFmtId="49" fontId="25" fillId="0" borderId="31" xfId="0" applyNumberFormat="1" applyFont="1" applyFill="1" applyBorder="1" applyAlignment="1">
      <alignment horizontal="center" vertical="center"/>
    </xf>
    <xf numFmtId="0" fontId="26" fillId="32" borderId="45" xfId="0" applyFont="1" applyFill="1" applyBorder="1" applyAlignment="1">
      <alignment horizontal="center" vertical="center" wrapText="1"/>
    </xf>
    <xf numFmtId="0" fontId="26" fillId="32" borderId="21" xfId="0" applyFont="1" applyFill="1" applyBorder="1" applyAlignment="1">
      <alignment horizontal="center" vertical="center" wrapText="1"/>
    </xf>
    <xf numFmtId="0" fontId="26" fillId="32" borderId="41" xfId="0" applyFont="1" applyFill="1" applyBorder="1" applyAlignment="1">
      <alignment horizontal="center" vertical="center" wrapText="1"/>
    </xf>
    <xf numFmtId="49" fontId="25" fillId="0" borderId="25" xfId="0" applyNumberFormat="1" applyFont="1" applyFill="1" applyBorder="1" applyAlignment="1">
      <alignment horizontal="center" vertical="center" wrapText="1"/>
    </xf>
    <xf numFmtId="3" fontId="27" fillId="19" borderId="12" xfId="0" applyNumberFormat="1" applyFont="1" applyFill="1" applyBorder="1" applyAlignment="1">
      <alignment horizontal="center" vertical="center" wrapText="1"/>
    </xf>
    <xf numFmtId="3" fontId="27" fillId="19" borderId="13" xfId="0" applyNumberFormat="1" applyFont="1" applyFill="1" applyBorder="1" applyAlignment="1">
      <alignment horizontal="center" vertical="center" wrapText="1"/>
    </xf>
    <xf numFmtId="3" fontId="27" fillId="19" borderId="14" xfId="0" applyNumberFormat="1" applyFont="1" applyFill="1" applyBorder="1" applyAlignment="1">
      <alignment horizontal="center" vertical="center" wrapText="1"/>
    </xf>
    <xf numFmtId="0" fontId="27" fillId="19" borderId="66" xfId="0" applyFont="1" applyFill="1" applyBorder="1" applyAlignment="1">
      <alignment horizontal="center" vertical="center" wrapText="1"/>
    </xf>
    <xf numFmtId="0" fontId="27" fillId="19" borderId="29" xfId="0" applyFont="1" applyFill="1" applyBorder="1" applyAlignment="1">
      <alignment horizontal="center" vertical="center" wrapText="1"/>
    </xf>
    <xf numFmtId="0" fontId="27" fillId="19" borderId="31" xfId="0" applyFont="1" applyFill="1" applyBorder="1" applyAlignment="1">
      <alignment horizontal="center" vertical="center" wrapText="1"/>
    </xf>
    <xf numFmtId="0" fontId="27" fillId="19" borderId="27" xfId="0" applyFont="1" applyFill="1" applyBorder="1" applyAlignment="1">
      <alignment horizontal="center" vertical="center" wrapText="1"/>
    </xf>
    <xf numFmtId="0" fontId="27" fillId="19" borderId="78" xfId="0" applyFont="1" applyFill="1" applyBorder="1" applyAlignment="1">
      <alignment horizontal="center" vertical="center" wrapText="1"/>
    </xf>
    <xf numFmtId="0" fontId="27" fillId="19" borderId="30" xfId="0" applyFont="1" applyFill="1" applyBorder="1" applyAlignment="1">
      <alignment horizontal="center" vertical="center" wrapText="1"/>
    </xf>
    <xf numFmtId="3" fontId="25" fillId="0" borderId="76" xfId="0" applyNumberFormat="1" applyFont="1" applyFill="1" applyBorder="1" applyAlignment="1">
      <alignment horizontal="center" vertical="center" wrapText="1"/>
    </xf>
    <xf numFmtId="3" fontId="25" fillId="0" borderId="77" xfId="0" applyNumberFormat="1" applyFont="1" applyFill="1" applyBorder="1" applyAlignment="1">
      <alignment horizontal="center" vertical="center" wrapText="1"/>
    </xf>
    <xf numFmtId="3" fontId="25" fillId="0" borderId="88" xfId="0" applyNumberFormat="1" applyFont="1" applyFill="1" applyBorder="1" applyAlignment="1">
      <alignment horizontal="center" vertical="center" wrapText="1"/>
    </xf>
    <xf numFmtId="0" fontId="27" fillId="19" borderId="45" xfId="0" applyFont="1" applyFill="1" applyBorder="1" applyAlignment="1">
      <alignment horizontal="center" vertical="center" wrapText="1"/>
    </xf>
    <xf numFmtId="0" fontId="27" fillId="19" borderId="21" xfId="0" applyFont="1" applyFill="1" applyBorder="1" applyAlignment="1">
      <alignment horizontal="center" vertical="center" wrapText="1"/>
    </xf>
    <xf numFmtId="0" fontId="27" fillId="19" borderId="41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22" borderId="65" xfId="0" applyFont="1" applyFill="1" applyBorder="1" applyAlignment="1">
      <alignment horizontal="center" vertical="center" wrapText="1"/>
    </xf>
    <xf numFmtId="0" fontId="26" fillId="22" borderId="45" xfId="0" applyFont="1" applyFill="1" applyBorder="1" applyAlignment="1">
      <alignment horizontal="center" vertical="center" wrapText="1"/>
    </xf>
    <xf numFmtId="0" fontId="26" fillId="22" borderId="0" xfId="0" applyFont="1" applyFill="1" applyBorder="1" applyAlignment="1">
      <alignment horizontal="center" vertical="center" wrapText="1"/>
    </xf>
    <xf numFmtId="0" fontId="26" fillId="22" borderId="21" xfId="0" applyFont="1" applyFill="1" applyBorder="1" applyAlignment="1">
      <alignment horizontal="center" vertical="center" wrapText="1"/>
    </xf>
    <xf numFmtId="0" fontId="26" fillId="22" borderId="67" xfId="0" applyFont="1" applyFill="1" applyBorder="1" applyAlignment="1">
      <alignment horizontal="center" vertical="center" wrapText="1"/>
    </xf>
    <xf numFmtId="0" fontId="26" fillId="22" borderId="41" xfId="0" applyFont="1" applyFill="1" applyBorder="1" applyAlignment="1">
      <alignment horizontal="center" vertical="center" wrapText="1"/>
    </xf>
    <xf numFmtId="0" fontId="26" fillId="22" borderId="87" xfId="0" applyFont="1" applyFill="1" applyBorder="1" applyAlignment="1">
      <alignment horizontal="center" vertical="center" wrapText="1"/>
    </xf>
    <xf numFmtId="0" fontId="26" fillId="22" borderId="78" xfId="0" applyFont="1" applyFill="1" applyBorder="1" applyAlignment="1">
      <alignment horizontal="center" vertical="center" wrapText="1"/>
    </xf>
    <xf numFmtId="0" fontId="26" fillId="22" borderId="74" xfId="0" applyFont="1" applyFill="1" applyBorder="1" applyAlignment="1">
      <alignment horizontal="center" vertical="center" wrapText="1"/>
    </xf>
    <xf numFmtId="49" fontId="26" fillId="22" borderId="66" xfId="0" applyNumberFormat="1" applyFont="1" applyFill="1" applyBorder="1" applyAlignment="1">
      <alignment horizontal="center" vertical="center" wrapText="1"/>
    </xf>
    <xf numFmtId="49" fontId="26" fillId="22" borderId="29" xfId="0" applyNumberFormat="1" applyFont="1" applyFill="1" applyBorder="1" applyAlignment="1">
      <alignment horizontal="center" vertical="center" wrapText="1"/>
    </xf>
    <xf numFmtId="49" fontId="26" fillId="22" borderId="31" xfId="0" applyNumberFormat="1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center" vertical="center" wrapText="1"/>
    </xf>
    <xf numFmtId="0" fontId="25" fillId="0" borderId="88" xfId="0" applyFont="1" applyFill="1" applyBorder="1" applyAlignment="1">
      <alignment horizontal="center" vertical="center" wrapText="1"/>
    </xf>
    <xf numFmtId="0" fontId="26" fillId="22" borderId="57" xfId="0" applyFont="1" applyFill="1" applyBorder="1" applyAlignment="1">
      <alignment horizontal="center" vertical="center" wrapText="1"/>
    </xf>
    <xf numFmtId="0" fontId="26" fillId="22" borderId="13" xfId="0" applyFont="1" applyFill="1" applyBorder="1" applyAlignment="1">
      <alignment horizontal="center" vertical="center" wrapText="1"/>
    </xf>
    <xf numFmtId="0" fontId="26" fillId="22" borderId="61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2" fillId="19" borderId="45" xfId="0" applyFont="1" applyFill="1" applyBorder="1" applyAlignment="1">
      <alignment horizontal="center" vertical="center" wrapText="1"/>
    </xf>
    <xf numFmtId="0" fontId="22" fillId="19" borderId="21" xfId="0" applyFont="1" applyFill="1" applyBorder="1" applyAlignment="1">
      <alignment horizontal="center" vertical="center" wrapText="1"/>
    </xf>
    <xf numFmtId="0" fontId="22" fillId="19" borderId="41" xfId="0" applyFont="1" applyFill="1" applyBorder="1" applyAlignment="1">
      <alignment horizontal="center" vertical="center" wrapText="1"/>
    </xf>
    <xf numFmtId="0" fontId="22" fillId="19" borderId="66" xfId="0" applyFont="1" applyFill="1" applyBorder="1" applyAlignment="1">
      <alignment horizontal="center" vertical="center" wrapText="1"/>
    </xf>
    <xf numFmtId="0" fontId="22" fillId="19" borderId="29" xfId="0" applyFont="1" applyFill="1" applyBorder="1" applyAlignment="1">
      <alignment horizontal="center" vertical="center" wrapText="1"/>
    </xf>
    <xf numFmtId="0" fontId="22" fillId="19" borderId="31" xfId="0" applyFont="1" applyFill="1" applyBorder="1" applyAlignment="1">
      <alignment horizontal="center" vertical="center" wrapText="1"/>
    </xf>
    <xf numFmtId="0" fontId="22" fillId="19" borderId="19" xfId="0" applyFont="1" applyFill="1" applyBorder="1" applyAlignment="1">
      <alignment horizontal="center" vertical="center" wrapText="1"/>
    </xf>
    <xf numFmtId="0" fontId="22" fillId="19" borderId="23" xfId="0" applyFont="1" applyFill="1" applyBorder="1" applyAlignment="1">
      <alignment horizontal="center" vertical="center" wrapText="1"/>
    </xf>
    <xf numFmtId="3" fontId="20" fillId="0" borderId="47" xfId="0" applyNumberFormat="1" applyFont="1" applyFill="1" applyBorder="1" applyAlignment="1">
      <alignment horizontal="center" vertical="center" wrapText="1"/>
    </xf>
    <xf numFmtId="3" fontId="20" fillId="0" borderId="49" xfId="0" applyNumberFormat="1" applyFont="1" applyFill="1" applyBorder="1" applyAlignment="1">
      <alignment horizontal="center" vertical="center" wrapText="1"/>
    </xf>
    <xf numFmtId="3" fontId="20" fillId="0" borderId="62" xfId="0" applyNumberFormat="1" applyFont="1" applyFill="1" applyBorder="1" applyAlignment="1">
      <alignment horizontal="center" vertical="center" wrapText="1"/>
    </xf>
    <xf numFmtId="3" fontId="20" fillId="0" borderId="64" xfId="0" applyNumberFormat="1" applyFont="1" applyFill="1" applyBorder="1" applyAlignment="1">
      <alignment horizontal="center" vertical="center" wrapText="1"/>
    </xf>
    <xf numFmtId="3" fontId="22" fillId="19" borderId="12" xfId="0" applyNumberFormat="1" applyFont="1" applyFill="1" applyBorder="1" applyAlignment="1">
      <alignment horizontal="center" vertical="center" wrapText="1"/>
    </xf>
    <xf numFmtId="3" fontId="22" fillId="19" borderId="13" xfId="0" applyNumberFormat="1" applyFont="1" applyFill="1" applyBorder="1" applyAlignment="1">
      <alignment horizontal="center" vertical="center" wrapText="1"/>
    </xf>
    <xf numFmtId="3" fontId="22" fillId="19" borderId="14" xfId="0" applyNumberFormat="1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49" fontId="20" fillId="0" borderId="39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0" fillId="24" borderId="22" xfId="0" applyFont="1" applyFill="1" applyBorder="1" applyAlignment="1">
      <alignment horizontal="center" vertical="center" wrapText="1"/>
    </xf>
    <xf numFmtId="0" fontId="20" fillId="24" borderId="42" xfId="0" applyFont="1" applyFill="1" applyBorder="1" applyAlignment="1">
      <alignment horizontal="center" vertical="center" wrapText="1"/>
    </xf>
    <xf numFmtId="3" fontId="20" fillId="0" borderId="51" xfId="0" applyNumberFormat="1" applyFont="1" applyFill="1" applyBorder="1" applyAlignment="1">
      <alignment horizontal="center" vertical="center" wrapText="1"/>
    </xf>
    <xf numFmtId="3" fontId="20" fillId="0" borderId="32" xfId="0" applyNumberFormat="1" applyFont="1" applyFill="1" applyBorder="1" applyAlignment="1">
      <alignment horizontal="center" vertical="center" wrapText="1"/>
    </xf>
    <xf numFmtId="3" fontId="20" fillId="0" borderId="69" xfId="0" applyNumberFormat="1" applyFont="1" applyFill="1" applyBorder="1" applyAlignment="1">
      <alignment horizontal="center" vertical="center" wrapText="1"/>
    </xf>
    <xf numFmtId="3" fontId="20" fillId="0" borderId="70" xfId="0" applyNumberFormat="1" applyFont="1" applyFill="1" applyBorder="1" applyAlignment="1">
      <alignment horizontal="center" vertical="center" wrapText="1"/>
    </xf>
    <xf numFmtId="3" fontId="20" fillId="0" borderId="71" xfId="0" applyNumberFormat="1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24" borderId="29" xfId="0" applyFont="1" applyFill="1" applyBorder="1" applyAlignment="1">
      <alignment horizontal="center" vertical="center" wrapText="1"/>
    </xf>
    <xf numFmtId="166" fontId="20" fillId="0" borderId="66" xfId="0" applyNumberFormat="1" applyFont="1" applyFill="1" applyBorder="1" applyAlignment="1">
      <alignment horizontal="center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166" fontId="21" fillId="0" borderId="62" xfId="0" applyNumberFormat="1" applyFont="1" applyFill="1" applyBorder="1" applyAlignment="1">
      <alignment horizontal="center" vertical="center" wrapText="1"/>
    </xf>
    <xf numFmtId="166" fontId="21" fillId="0" borderId="63" xfId="0" applyNumberFormat="1" applyFont="1" applyFill="1" applyBorder="1" applyAlignment="1">
      <alignment horizontal="center" vertical="center" wrapText="1"/>
    </xf>
    <xf numFmtId="166" fontId="21" fillId="0" borderId="43" xfId="0" applyNumberFormat="1" applyFont="1" applyFill="1" applyBorder="1" applyAlignment="1">
      <alignment horizontal="center" vertical="center" wrapText="1"/>
    </xf>
    <xf numFmtId="3" fontId="20" fillId="0" borderId="53" xfId="0" applyNumberFormat="1" applyFont="1" applyFill="1" applyBorder="1" applyAlignment="1">
      <alignment horizontal="center" vertical="center" wrapText="1"/>
    </xf>
    <xf numFmtId="3" fontId="20" fillId="0" borderId="42" xfId="0" applyNumberFormat="1" applyFont="1" applyFill="1" applyBorder="1" applyAlignment="1">
      <alignment horizontal="center" vertical="center" wrapText="1"/>
    </xf>
    <xf numFmtId="3" fontId="20" fillId="0" borderId="72" xfId="0" applyNumberFormat="1" applyFont="1" applyFill="1" applyBorder="1" applyAlignment="1">
      <alignment horizontal="center" vertical="center" wrapText="1"/>
    </xf>
    <xf numFmtId="3" fontId="20" fillId="0" borderId="55" xfId="0" applyNumberFormat="1" applyFont="1" applyFill="1" applyBorder="1" applyAlignment="1">
      <alignment horizontal="center" vertical="center" wrapText="1"/>
    </xf>
    <xf numFmtId="3" fontId="20" fillId="0" borderId="59" xfId="0" applyNumberFormat="1" applyFont="1" applyFill="1" applyBorder="1" applyAlignment="1">
      <alignment horizontal="center" vertical="center" wrapText="1"/>
    </xf>
    <xf numFmtId="166" fontId="21" fillId="0" borderId="50" xfId="0" applyNumberFormat="1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49" fontId="21" fillId="0" borderId="46" xfId="0" applyNumberFormat="1" applyFont="1" applyFill="1" applyBorder="1" applyAlignment="1">
      <alignment horizontal="center" vertical="center" wrapText="1"/>
    </xf>
    <xf numFmtId="49" fontId="21" fillId="0" borderId="39" xfId="0" applyNumberFormat="1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24" borderId="62" xfId="0" applyFont="1" applyFill="1" applyBorder="1" applyAlignment="1">
      <alignment horizontal="center" vertical="center" wrapText="1"/>
    </xf>
    <xf numFmtId="0" fontId="21" fillId="24" borderId="63" xfId="0" applyFont="1" applyFill="1" applyBorder="1" applyAlignment="1">
      <alignment horizontal="center" vertical="center" wrapText="1"/>
    </xf>
    <xf numFmtId="0" fontId="21" fillId="24" borderId="64" xfId="0" applyFont="1" applyFill="1" applyBorder="1" applyAlignment="1">
      <alignment horizontal="center" vertical="center" wrapText="1"/>
    </xf>
    <xf numFmtId="166" fontId="21" fillId="0" borderId="66" xfId="0" applyNumberFormat="1" applyFont="1" applyFill="1" applyBorder="1" applyAlignment="1">
      <alignment horizontal="center" vertical="center" wrapText="1"/>
    </xf>
    <xf numFmtId="166" fontId="21" fillId="0" borderId="29" xfId="0" applyNumberFormat="1" applyFont="1" applyFill="1" applyBorder="1" applyAlignment="1">
      <alignment horizontal="center" vertical="center" wrapText="1"/>
    </xf>
    <xf numFmtId="166" fontId="21" fillId="0" borderId="31" xfId="0" applyNumberFormat="1" applyFont="1" applyFill="1" applyBorder="1" applyAlignment="1">
      <alignment horizontal="center" vertical="center" wrapText="1"/>
    </xf>
    <xf numFmtId="0" fontId="21" fillId="0" borderId="87" xfId="0" applyFont="1" applyFill="1" applyBorder="1" applyAlignment="1">
      <alignment horizontal="center" vertical="center" wrapText="1"/>
    </xf>
    <xf numFmtId="0" fontId="21" fillId="0" borderId="78" xfId="0" applyFont="1" applyFill="1" applyBorder="1" applyAlignment="1">
      <alignment horizontal="center" vertical="center" wrapText="1"/>
    </xf>
    <xf numFmtId="0" fontId="21" fillId="0" borderId="74" xfId="0" applyFont="1" applyFill="1" applyBorder="1" applyAlignment="1">
      <alignment horizontal="center" vertical="center" wrapText="1"/>
    </xf>
    <xf numFmtId="49" fontId="21" fillId="0" borderId="57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21" fillId="0" borderId="61" xfId="0" applyNumberFormat="1" applyFont="1" applyFill="1" applyBorder="1" applyAlignment="1">
      <alignment horizontal="center" vertical="center" wrapText="1"/>
    </xf>
    <xf numFmtId="166" fontId="20" fillId="0" borderId="66" xfId="0" applyNumberFormat="1" applyFont="1" applyFill="1" applyBorder="1" applyAlignment="1">
      <alignment horizontal="center" vertical="center"/>
    </xf>
    <xf numFmtId="166" fontId="20" fillId="0" borderId="29" xfId="0" applyNumberFormat="1" applyFont="1" applyFill="1" applyBorder="1" applyAlignment="1">
      <alignment horizontal="center" vertical="center"/>
    </xf>
    <xf numFmtId="166" fontId="20" fillId="0" borderId="31" xfId="0" applyNumberFormat="1" applyFont="1" applyFill="1" applyBorder="1" applyAlignment="1">
      <alignment horizontal="center" vertical="center"/>
    </xf>
    <xf numFmtId="166" fontId="21" fillId="0" borderId="50" xfId="0" applyNumberFormat="1" applyFont="1" applyFill="1" applyBorder="1" applyAlignment="1">
      <alignment horizontal="center" vertical="center"/>
    </xf>
    <xf numFmtId="166" fontId="21" fillId="0" borderId="63" xfId="0" applyNumberFormat="1" applyFont="1" applyFill="1" applyBorder="1" applyAlignment="1">
      <alignment horizontal="center" vertical="center"/>
    </xf>
    <xf numFmtId="166" fontId="21" fillId="0" borderId="43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24" borderId="43" xfId="0" applyFont="1" applyFill="1" applyBorder="1" applyAlignment="1">
      <alignment horizontal="center" vertical="center" wrapText="1"/>
    </xf>
    <xf numFmtId="166" fontId="20" fillId="0" borderId="25" xfId="0" applyNumberFormat="1" applyFont="1" applyFill="1" applyBorder="1" applyAlignment="1">
      <alignment horizontal="center" vertical="center" wrapText="1"/>
    </xf>
    <xf numFmtId="166" fontId="20" fillId="0" borderId="28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4" borderId="50" xfId="0" applyFont="1" applyFill="1" applyBorder="1" applyAlignment="1">
      <alignment horizontal="center" vertical="center" wrapText="1"/>
    </xf>
    <xf numFmtId="166" fontId="21" fillId="0" borderId="66" xfId="0" applyNumberFormat="1" applyFont="1" applyFill="1" applyBorder="1" applyAlignment="1">
      <alignment horizontal="center" vertical="center"/>
    </xf>
    <xf numFmtId="166" fontId="21" fillId="0" borderId="29" xfId="0" applyNumberFormat="1" applyFont="1" applyFill="1" applyBorder="1" applyAlignment="1">
      <alignment horizontal="center" vertical="center"/>
    </xf>
    <xf numFmtId="166" fontId="21" fillId="0" borderId="31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1" fillId="0" borderId="25" xfId="0" applyNumberFormat="1" applyFont="1" applyFill="1" applyBorder="1" applyAlignment="1">
      <alignment horizontal="center" vertical="center"/>
    </xf>
    <xf numFmtId="166" fontId="20" fillId="0" borderId="47" xfId="0" applyNumberFormat="1" applyFont="1" applyFill="1" applyBorder="1" applyAlignment="1">
      <alignment horizontal="center" vertical="center"/>
    </xf>
    <xf numFmtId="166" fontId="20" fillId="0" borderId="26" xfId="0" applyNumberFormat="1" applyFont="1" applyFill="1" applyBorder="1" applyAlignment="1">
      <alignment horizontal="center" vertical="center"/>
    </xf>
    <xf numFmtId="166" fontId="20" fillId="0" borderId="49" xfId="0" applyNumberFormat="1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24" borderId="54" xfId="0" applyFont="1" applyFill="1" applyBorder="1" applyAlignment="1">
      <alignment horizontal="center" vertical="center" wrapText="1"/>
    </xf>
    <xf numFmtId="0" fontId="21" fillId="24" borderId="38" xfId="0" applyFont="1" applyFill="1" applyBorder="1" applyAlignment="1">
      <alignment horizontal="center" vertical="center" wrapText="1"/>
    </xf>
    <xf numFmtId="0" fontId="21" fillId="24" borderId="58" xfId="0" applyFont="1" applyFill="1" applyBorder="1" applyAlignment="1">
      <alignment horizontal="center" vertical="center" wrapText="1"/>
    </xf>
    <xf numFmtId="0" fontId="21" fillId="24" borderId="36" xfId="0" applyFont="1" applyFill="1" applyBorder="1" applyAlignment="1">
      <alignment horizontal="center"/>
    </xf>
    <xf numFmtId="0" fontId="21" fillId="24" borderId="37" xfId="0" applyFont="1" applyFill="1" applyBorder="1" applyAlignment="1">
      <alignment horizontal="center"/>
    </xf>
    <xf numFmtId="0" fontId="20" fillId="0" borderId="76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166" fontId="20" fillId="24" borderId="62" xfId="0" applyNumberFormat="1" applyFont="1" applyFill="1" applyBorder="1" applyAlignment="1">
      <alignment horizontal="center" vertical="center" wrapText="1"/>
    </xf>
    <xf numFmtId="166" fontId="20" fillId="24" borderId="64" xfId="0" applyNumberFormat="1" applyFont="1" applyFill="1" applyBorder="1" applyAlignment="1">
      <alignment horizontal="center" vertical="center" wrapText="1"/>
    </xf>
    <xf numFmtId="166" fontId="20" fillId="0" borderId="66" xfId="0" applyNumberFormat="1" applyFont="1" applyFill="1" applyBorder="1" applyAlignment="1">
      <alignment horizontal="center"/>
    </xf>
    <xf numFmtId="166" fontId="20" fillId="0" borderId="29" xfId="0" applyNumberFormat="1" applyFont="1" applyFill="1" applyBorder="1" applyAlignment="1">
      <alignment horizontal="center"/>
    </xf>
    <xf numFmtId="166" fontId="20" fillId="0" borderId="31" xfId="0" applyNumberFormat="1" applyFont="1" applyFill="1" applyBorder="1" applyAlignment="1">
      <alignment horizontal="center"/>
    </xf>
    <xf numFmtId="166" fontId="20" fillId="0" borderId="50" xfId="0" applyNumberFormat="1" applyFont="1" applyFill="1" applyBorder="1" applyAlignment="1">
      <alignment horizontal="center" vertical="center"/>
    </xf>
    <xf numFmtId="166" fontId="20" fillId="0" borderId="63" xfId="0" applyNumberFormat="1" applyFont="1" applyFill="1" applyBorder="1" applyAlignment="1">
      <alignment horizontal="center" vertical="center"/>
    </xf>
    <xf numFmtId="166" fontId="20" fillId="0" borderId="64" xfId="0" applyNumberFormat="1" applyFont="1" applyFill="1" applyBorder="1" applyAlignment="1">
      <alignment horizontal="center" vertical="center"/>
    </xf>
    <xf numFmtId="166" fontId="21" fillId="24" borderId="10" xfId="0" applyNumberFormat="1" applyFont="1" applyFill="1" applyBorder="1" applyAlignment="1">
      <alignment horizontal="center" vertical="center" wrapText="1"/>
    </xf>
    <xf numFmtId="166" fontId="21" fillId="24" borderId="26" xfId="0" applyNumberFormat="1" applyFont="1" applyFill="1" applyBorder="1" applyAlignment="1">
      <alignment horizontal="center" vertical="center" wrapText="1"/>
    </xf>
    <xf numFmtId="0" fontId="20" fillId="0" borderId="79" xfId="0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49" fontId="21" fillId="0" borderId="10" xfId="0" applyNumberFormat="1" applyFont="1" applyFill="1" applyBorder="1" applyAlignment="1">
      <alignment horizontal="left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49" fontId="21" fillId="0" borderId="16" xfId="0" applyNumberFormat="1" applyFont="1" applyFill="1" applyBorder="1" applyAlignment="1">
      <alignment horizontal="left" vertical="center" wrapText="1"/>
    </xf>
    <xf numFmtId="166" fontId="21" fillId="0" borderId="85" xfId="0" applyNumberFormat="1" applyFont="1" applyFill="1" applyBorder="1" applyAlignment="1">
      <alignment horizontal="center" vertical="center"/>
    </xf>
    <xf numFmtId="166" fontId="21" fillId="0" borderId="34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left" vertical="center" wrapText="1"/>
    </xf>
    <xf numFmtId="166" fontId="21" fillId="0" borderId="89" xfId="0" applyNumberFormat="1" applyFont="1" applyFill="1" applyBorder="1" applyAlignment="1">
      <alignment horizontal="center" vertical="center"/>
    </xf>
    <xf numFmtId="166" fontId="21" fillId="0" borderId="35" xfId="0" applyNumberFormat="1" applyFont="1" applyFill="1" applyBorder="1" applyAlignment="1">
      <alignment horizontal="center" vertical="center"/>
    </xf>
    <xf numFmtId="166" fontId="20" fillId="0" borderId="76" xfId="0" applyNumberFormat="1" applyFont="1" applyFill="1" applyBorder="1" applyAlignment="1">
      <alignment horizontal="center" vertical="center"/>
    </xf>
    <xf numFmtId="166" fontId="20" fillId="0" borderId="88" xfId="0" applyNumberFormat="1" applyFont="1" applyFill="1" applyBorder="1" applyAlignment="1">
      <alignment horizontal="center" vertical="center"/>
    </xf>
    <xf numFmtId="166" fontId="21" fillId="0" borderId="18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right"/>
    </xf>
    <xf numFmtId="166" fontId="20" fillId="0" borderId="79" xfId="0" applyNumberFormat="1" applyFont="1" applyFill="1" applyBorder="1" applyAlignment="1">
      <alignment horizontal="center" vertical="center"/>
    </xf>
    <xf numFmtId="166" fontId="21" fillId="0" borderId="22" xfId="0" applyNumberFormat="1" applyFont="1" applyFill="1" applyBorder="1" applyAlignment="1">
      <alignment horizontal="center" vertical="center"/>
    </xf>
    <xf numFmtId="166" fontId="21" fillId="0" borderId="33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right"/>
    </xf>
    <xf numFmtId="49" fontId="21" fillId="0" borderId="18" xfId="0" applyNumberFormat="1" applyFont="1" applyFill="1" applyBorder="1" applyAlignment="1">
      <alignment horizontal="center" vertical="center" wrapText="1"/>
    </xf>
    <xf numFmtId="0" fontId="20" fillId="0" borderId="69" xfId="0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right"/>
    </xf>
    <xf numFmtId="49" fontId="21" fillId="0" borderId="18" xfId="0" applyNumberFormat="1" applyFont="1" applyFill="1" applyBorder="1" applyAlignment="1">
      <alignment horizontal="left" vertical="center" wrapText="1"/>
    </xf>
    <xf numFmtId="49" fontId="21" fillId="0" borderId="84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4" fontId="31" fillId="0" borderId="0" xfId="0" applyNumberFormat="1" applyFont="1" applyAlignment="1">
      <alignment horizontal="center"/>
    </xf>
    <xf numFmtId="0" fontId="32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1" fillId="21" borderId="10" xfId="0" applyFont="1" applyFill="1" applyBorder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32" fillId="0" borderId="0" xfId="0" applyFont="1" applyFill="1" applyAlignment="1">
      <alignment horizontal="right" vertical="center" wrapText="1"/>
    </xf>
    <xf numFmtId="167" fontId="31" fillId="21" borderId="10" xfId="43" applyNumberFormat="1" applyFont="1" applyFill="1" applyBorder="1" applyAlignment="1">
      <alignment horizontal="center" wrapText="1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  <cellStyle name="Valuta" xfId="4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208</xdr:row>
      <xdr:rowOff>0</xdr:rowOff>
    </xdr:from>
    <xdr:to>
      <xdr:col>10</xdr:col>
      <xdr:colOff>1828800</xdr:colOff>
      <xdr:row>212</xdr:row>
      <xdr:rowOff>863600</xdr:rowOff>
    </xdr:to>
    <xdr:sp macro="" textlink="">
      <xdr:nvSpPr>
        <xdr:cNvPr id="2" name="Parentesi graffa aperta 1"/>
        <xdr:cNvSpPr/>
      </xdr:nvSpPr>
      <xdr:spPr bwMode="auto">
        <a:xfrm>
          <a:off x="28546425" y="91201875"/>
          <a:ext cx="0" cy="1771650"/>
        </a:xfrm>
        <a:prstGeom prst="leftBrace">
          <a:avLst>
            <a:gd name="adj1" fmla="val 8333"/>
            <a:gd name="adj2" fmla="val 2276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208</xdr:row>
      <xdr:rowOff>0</xdr:rowOff>
    </xdr:from>
    <xdr:to>
      <xdr:col>10</xdr:col>
      <xdr:colOff>1828800</xdr:colOff>
      <xdr:row>212</xdr:row>
      <xdr:rowOff>863600</xdr:rowOff>
    </xdr:to>
    <xdr:sp macro="" textlink="">
      <xdr:nvSpPr>
        <xdr:cNvPr id="4" name="Parentesi graffa aperta 3"/>
        <xdr:cNvSpPr/>
      </xdr:nvSpPr>
      <xdr:spPr bwMode="auto">
        <a:xfrm>
          <a:off x="26117550" y="78962250"/>
          <a:ext cx="0" cy="2657475"/>
        </a:xfrm>
        <a:prstGeom prst="leftBrace">
          <a:avLst>
            <a:gd name="adj1" fmla="val 8333"/>
            <a:gd name="adj2" fmla="val 2276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>
    <xdr:from>
      <xdr:col>10</xdr:col>
      <xdr:colOff>457200</xdr:colOff>
      <xdr:row>208</xdr:row>
      <xdr:rowOff>0</xdr:rowOff>
    </xdr:from>
    <xdr:to>
      <xdr:col>10</xdr:col>
      <xdr:colOff>1828800</xdr:colOff>
      <xdr:row>212</xdr:row>
      <xdr:rowOff>863600</xdr:rowOff>
    </xdr:to>
    <xdr:sp macro="" textlink="">
      <xdr:nvSpPr>
        <xdr:cNvPr id="3" name="Parentesi graffa aperta 2"/>
        <xdr:cNvSpPr/>
      </xdr:nvSpPr>
      <xdr:spPr bwMode="auto">
        <a:xfrm>
          <a:off x="26117550" y="30994350"/>
          <a:ext cx="0" cy="1771650"/>
        </a:xfrm>
        <a:prstGeom prst="leftBrace">
          <a:avLst>
            <a:gd name="adj1" fmla="val 8333"/>
            <a:gd name="adj2" fmla="val 2276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414"/>
  <sheetViews>
    <sheetView tabSelected="1" topLeftCell="A369" zoomScale="25" zoomScaleNormal="25" workbookViewId="0">
      <selection activeCell="K413" sqref="K413"/>
    </sheetView>
  </sheetViews>
  <sheetFormatPr defaultColWidth="82.140625" defaultRowHeight="54" x14ac:dyDescent="0.8"/>
  <cols>
    <col min="1" max="1" width="25.85546875" style="163" bestFit="1" customWidth="1"/>
    <col min="2" max="2" width="21.5703125" style="315" bestFit="1" customWidth="1"/>
    <col min="3" max="3" width="82.140625" style="163"/>
    <col min="4" max="6" width="86.42578125" style="316" customWidth="1"/>
    <col min="7" max="7" width="82.140625" style="316"/>
    <col min="8" max="8" width="66.140625" style="316" customWidth="1"/>
    <col min="9" max="9" width="77.28515625" style="317" customWidth="1"/>
    <col min="10" max="10" width="59" style="318" customWidth="1"/>
    <col min="11" max="11" width="59.5703125" style="318" customWidth="1"/>
    <col min="12" max="12" width="66.42578125" style="318" customWidth="1"/>
    <col min="13" max="13" width="83" style="163" customWidth="1"/>
    <col min="14" max="14" width="69.28515625" style="163" customWidth="1"/>
    <col min="15" max="17" width="83" style="163" customWidth="1"/>
    <col min="18" max="18" width="82.42578125" style="163" customWidth="1"/>
    <col min="19" max="19" width="68.140625" style="163" hidden="1" customWidth="1"/>
    <col min="20" max="20" width="82.140625" style="163"/>
    <col min="21" max="21" width="68.28515625" style="163" hidden="1" customWidth="1"/>
    <col min="22" max="22" width="82.140625" style="163"/>
    <col min="23" max="23" width="50.42578125" style="163" hidden="1" customWidth="1"/>
    <col min="24" max="24" width="82.140625" style="163"/>
    <col min="25" max="25" width="50.42578125" style="163" hidden="1" customWidth="1"/>
    <col min="26" max="26" width="82.140625" style="163"/>
    <col min="27" max="27" width="77.28515625" style="163" bestFit="1" customWidth="1"/>
    <col min="28" max="28" width="50.42578125" style="163" hidden="1" customWidth="1"/>
    <col min="29" max="29" width="82.140625" style="163"/>
    <col min="30" max="30" width="62.85546875" style="163" customWidth="1"/>
    <col min="31" max="31" width="55.5703125" style="163" hidden="1" customWidth="1"/>
    <col min="32" max="32" width="82.140625" style="163"/>
    <col min="33" max="33" width="45.85546875" style="163" hidden="1" customWidth="1"/>
    <col min="34" max="34" width="82.140625" style="163"/>
    <col min="35" max="35" width="45.85546875" style="163" hidden="1" customWidth="1"/>
    <col min="36" max="36" width="61.85546875" style="163" bestFit="1" customWidth="1"/>
    <col min="37" max="37" width="50.42578125" style="163" hidden="1" customWidth="1"/>
    <col min="38" max="38" width="72.42578125" style="163" customWidth="1"/>
    <col min="39" max="39" width="66.85546875" style="163" hidden="1" customWidth="1"/>
    <col min="40" max="40" width="59.140625" style="163" hidden="1" customWidth="1"/>
    <col min="41" max="41" width="62.5703125" style="163" hidden="1" customWidth="1"/>
    <col min="42" max="42" width="63" style="163" hidden="1" customWidth="1"/>
    <col min="43" max="43" width="64.7109375" style="163" hidden="1" customWidth="1"/>
    <col min="44" max="16384" width="82.140625" style="163"/>
  </cols>
  <sheetData>
    <row r="1" spans="1:79" ht="45" customHeight="1" x14ac:dyDescent="0.8">
      <c r="A1" s="828"/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  <c r="R1" s="828"/>
      <c r="S1" s="828"/>
      <c r="T1" s="828"/>
      <c r="U1" s="828"/>
      <c r="V1" s="828"/>
      <c r="W1" s="828"/>
      <c r="X1" s="828"/>
      <c r="Y1" s="828"/>
      <c r="Z1" s="828"/>
      <c r="AA1" s="828"/>
      <c r="AB1" s="828"/>
      <c r="AC1" s="828"/>
      <c r="AD1" s="828"/>
      <c r="AE1" s="828"/>
      <c r="AF1" s="828"/>
      <c r="AG1" s="162"/>
      <c r="AH1" s="810">
        <v>2021</v>
      </c>
      <c r="AI1" s="162"/>
      <c r="AJ1" s="162"/>
      <c r="AK1" s="162"/>
      <c r="AL1" s="162"/>
      <c r="AP1" s="162"/>
      <c r="AQ1" s="162"/>
    </row>
    <row r="2" spans="1:79" ht="45.6" customHeight="1" thickBot="1" x14ac:dyDescent="0.85">
      <c r="A2" s="829"/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164"/>
      <c r="AH2" s="811"/>
      <c r="AI2" s="164"/>
      <c r="AJ2" s="164"/>
      <c r="AK2" s="164"/>
      <c r="AL2" s="164"/>
      <c r="AP2" s="164"/>
      <c r="AQ2" s="164"/>
    </row>
    <row r="3" spans="1:79" ht="39.75" customHeight="1" x14ac:dyDescent="0.8">
      <c r="A3" s="837"/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838"/>
      <c r="T3" s="838"/>
      <c r="U3" s="838"/>
      <c r="V3" s="838"/>
      <c r="W3" s="838"/>
      <c r="X3" s="838"/>
      <c r="Y3" s="838"/>
      <c r="Z3" s="838"/>
      <c r="AA3" s="838"/>
      <c r="AB3" s="838"/>
      <c r="AC3" s="838"/>
      <c r="AD3" s="838"/>
      <c r="AE3" s="838"/>
      <c r="AF3" s="838"/>
      <c r="AG3" s="838"/>
      <c r="AH3" s="838"/>
      <c r="AI3" s="838"/>
      <c r="AJ3" s="838"/>
      <c r="AK3" s="838"/>
      <c r="AL3" s="839"/>
      <c r="AM3" s="867" t="s">
        <v>29</v>
      </c>
      <c r="AN3" s="858" t="s">
        <v>30</v>
      </c>
      <c r="AO3" s="861" t="s">
        <v>85</v>
      </c>
      <c r="AP3" s="855" t="s">
        <v>84</v>
      </c>
      <c r="AQ3" s="855" t="s">
        <v>86</v>
      </c>
    </row>
    <row r="4" spans="1:79" ht="45.6" customHeight="1" thickBot="1" x14ac:dyDescent="0.85">
      <c r="A4" s="840"/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41"/>
      <c r="AM4" s="868"/>
      <c r="AN4" s="859"/>
      <c r="AO4" s="862"/>
      <c r="AP4" s="856"/>
      <c r="AQ4" s="856"/>
    </row>
    <row r="5" spans="1:79" ht="284.25" customHeight="1" thickBot="1" x14ac:dyDescent="0.85">
      <c r="A5" s="812" t="s">
        <v>10</v>
      </c>
      <c r="B5" s="769" t="s">
        <v>11</v>
      </c>
      <c r="C5" s="787" t="s">
        <v>0</v>
      </c>
      <c r="D5" s="830"/>
      <c r="E5" s="884" t="s">
        <v>374</v>
      </c>
      <c r="F5" s="885"/>
      <c r="G5" s="826" t="s">
        <v>20</v>
      </c>
      <c r="H5" s="832"/>
      <c r="I5" s="824" t="s">
        <v>128</v>
      </c>
      <c r="J5" s="824" t="s">
        <v>80</v>
      </c>
      <c r="K5" s="824" t="s">
        <v>234</v>
      </c>
      <c r="L5" s="824" t="s">
        <v>262</v>
      </c>
      <c r="M5" s="824" t="s">
        <v>355</v>
      </c>
      <c r="N5" s="824" t="s">
        <v>356</v>
      </c>
      <c r="O5" s="824" t="s">
        <v>357</v>
      </c>
      <c r="P5" s="824" t="s">
        <v>358</v>
      </c>
      <c r="Q5" s="824" t="s">
        <v>359</v>
      </c>
      <c r="R5" s="166" t="s">
        <v>8</v>
      </c>
      <c r="S5" s="814" t="s">
        <v>81</v>
      </c>
      <c r="T5" s="166" t="s">
        <v>238</v>
      </c>
      <c r="U5" s="814" t="s">
        <v>81</v>
      </c>
      <c r="V5" s="166" t="s">
        <v>202</v>
      </c>
      <c r="W5" s="814" t="s">
        <v>81</v>
      </c>
      <c r="X5" s="166" t="s">
        <v>243</v>
      </c>
      <c r="Y5" s="814" t="s">
        <v>81</v>
      </c>
      <c r="Z5" s="822" t="s">
        <v>199</v>
      </c>
      <c r="AA5" s="823"/>
      <c r="AB5" s="814" t="s">
        <v>81</v>
      </c>
      <c r="AC5" s="822" t="s">
        <v>127</v>
      </c>
      <c r="AD5" s="823"/>
      <c r="AE5" s="824" t="s">
        <v>81</v>
      </c>
      <c r="AF5" s="166" t="s">
        <v>244</v>
      </c>
      <c r="AG5" s="814" t="s">
        <v>81</v>
      </c>
      <c r="AH5" s="166" t="s">
        <v>132</v>
      </c>
      <c r="AI5" s="824" t="s">
        <v>81</v>
      </c>
      <c r="AJ5" s="864" t="s">
        <v>114</v>
      </c>
      <c r="AK5" s="865"/>
      <c r="AL5" s="866"/>
      <c r="AM5" s="868"/>
      <c r="AN5" s="859"/>
      <c r="AO5" s="862"/>
      <c r="AP5" s="856"/>
      <c r="AQ5" s="856"/>
    </row>
    <row r="6" spans="1:79" ht="54.75" thickBot="1" x14ac:dyDescent="0.85">
      <c r="A6" s="813"/>
      <c r="B6" s="771"/>
      <c r="C6" s="791"/>
      <c r="D6" s="831"/>
      <c r="E6" s="692" t="s">
        <v>344</v>
      </c>
      <c r="F6" s="693" t="s">
        <v>82</v>
      </c>
      <c r="G6" s="827"/>
      <c r="H6" s="833"/>
      <c r="I6" s="825"/>
      <c r="J6" s="825"/>
      <c r="K6" s="825"/>
      <c r="L6" s="825"/>
      <c r="M6" s="825"/>
      <c r="N6" s="825"/>
      <c r="O6" s="825"/>
      <c r="P6" s="825"/>
      <c r="Q6" s="825"/>
      <c r="R6" s="382" t="s">
        <v>15</v>
      </c>
      <c r="S6" s="815"/>
      <c r="T6" s="382" t="s">
        <v>129</v>
      </c>
      <c r="U6" s="815"/>
      <c r="V6" s="382" t="s">
        <v>203</v>
      </c>
      <c r="W6" s="815"/>
      <c r="X6" s="382" t="s">
        <v>16</v>
      </c>
      <c r="Y6" s="815"/>
      <c r="Z6" s="383" t="s">
        <v>9</v>
      </c>
      <c r="AA6" s="384" t="s">
        <v>82</v>
      </c>
      <c r="AB6" s="815"/>
      <c r="AC6" s="383" t="s">
        <v>9</v>
      </c>
      <c r="AD6" s="385" t="s">
        <v>82</v>
      </c>
      <c r="AE6" s="825"/>
      <c r="AF6" s="382" t="s">
        <v>245</v>
      </c>
      <c r="AG6" s="815"/>
      <c r="AH6" s="382" t="s">
        <v>18</v>
      </c>
      <c r="AI6" s="825"/>
      <c r="AJ6" s="386" t="s">
        <v>9</v>
      </c>
      <c r="AK6" s="387" t="s">
        <v>81</v>
      </c>
      <c r="AL6" s="381" t="s">
        <v>82</v>
      </c>
      <c r="AM6" s="869"/>
      <c r="AN6" s="860"/>
      <c r="AO6" s="863"/>
      <c r="AP6" s="857"/>
      <c r="AQ6" s="857"/>
    </row>
    <row r="7" spans="1:79" ht="69.95" hidden="1" customHeight="1" x14ac:dyDescent="0.8">
      <c r="A7" s="734">
        <v>21105</v>
      </c>
      <c r="B7" s="737" t="s">
        <v>7</v>
      </c>
      <c r="C7" s="740" t="s">
        <v>181</v>
      </c>
      <c r="D7" s="741"/>
      <c r="E7" s="686"/>
      <c r="F7" s="686"/>
      <c r="G7" s="167" t="s">
        <v>12</v>
      </c>
      <c r="H7" s="816"/>
      <c r="I7" s="168"/>
      <c r="J7" s="168"/>
      <c r="K7" s="168"/>
      <c r="L7" s="168"/>
      <c r="M7" s="169"/>
      <c r="N7" s="169"/>
      <c r="O7" s="169"/>
      <c r="P7" s="169"/>
      <c r="Q7" s="169"/>
      <c r="R7" s="169"/>
      <c r="S7" s="170"/>
      <c r="T7" s="171"/>
      <c r="U7" s="172"/>
      <c r="V7" s="168"/>
      <c r="W7" s="173"/>
      <c r="X7" s="166"/>
      <c r="Y7" s="173"/>
      <c r="Z7" s="165"/>
      <c r="AA7" s="174"/>
      <c r="AB7" s="173"/>
      <c r="AC7" s="165"/>
      <c r="AD7" s="819"/>
      <c r="AE7" s="175"/>
      <c r="AF7" s="171"/>
      <c r="AG7" s="172"/>
      <c r="AH7" s="169"/>
      <c r="AI7" s="171"/>
      <c r="AJ7" s="176"/>
      <c r="AK7" s="176"/>
      <c r="AL7" s="767"/>
      <c r="AM7" s="177"/>
      <c r="AN7" s="178"/>
      <c r="AO7" s="179"/>
      <c r="AP7" s="180"/>
      <c r="AQ7" s="180"/>
    </row>
    <row r="8" spans="1:79" ht="69.95" hidden="1" customHeight="1" x14ac:dyDescent="0.8">
      <c r="A8" s="735"/>
      <c r="B8" s="738"/>
      <c r="C8" s="742"/>
      <c r="D8" s="743"/>
      <c r="E8" s="687"/>
      <c r="F8" s="687"/>
      <c r="G8" s="181" t="s">
        <v>13</v>
      </c>
      <c r="H8" s="817"/>
      <c r="I8" s="182"/>
      <c r="J8" s="182"/>
      <c r="K8" s="182"/>
      <c r="L8" s="182"/>
      <c r="M8" s="183"/>
      <c r="N8" s="183"/>
      <c r="O8" s="183"/>
      <c r="P8" s="183"/>
      <c r="Q8" s="183"/>
      <c r="R8" s="183"/>
      <c r="S8" s="184"/>
      <c r="T8" s="185"/>
      <c r="U8" s="186"/>
      <c r="V8" s="183"/>
      <c r="W8" s="187"/>
      <c r="X8" s="183"/>
      <c r="Y8" s="187"/>
      <c r="Z8" s="188"/>
      <c r="AA8" s="189"/>
      <c r="AB8" s="187"/>
      <c r="AC8" s="188"/>
      <c r="AD8" s="820"/>
      <c r="AE8" s="190"/>
      <c r="AF8" s="191"/>
      <c r="AG8" s="186"/>
      <c r="AH8" s="192"/>
      <c r="AI8" s="191"/>
      <c r="AJ8" s="193"/>
      <c r="AK8" s="193"/>
      <c r="AL8" s="730"/>
      <c r="AM8" s="179"/>
      <c r="AN8" s="194"/>
      <c r="AO8" s="179"/>
      <c r="AP8" s="180"/>
      <c r="AQ8" s="180"/>
    </row>
    <row r="9" spans="1:79" s="207" customFormat="1" ht="102.75" hidden="1" customHeight="1" thickBot="1" x14ac:dyDescent="0.85">
      <c r="A9" s="736"/>
      <c r="B9" s="739"/>
      <c r="C9" s="744"/>
      <c r="D9" s="745"/>
      <c r="E9" s="688"/>
      <c r="F9" s="688"/>
      <c r="G9" s="195" t="s">
        <v>14</v>
      </c>
      <c r="H9" s="818"/>
      <c r="I9" s="196">
        <f>SUM(I7:I8)</f>
        <v>0</v>
      </c>
      <c r="J9" s="196"/>
      <c r="K9" s="196"/>
      <c r="L9" s="196"/>
      <c r="M9" s="196">
        <f t="shared" ref="M9:R9" si="0">SUM(M7:M8)</f>
        <v>0</v>
      </c>
      <c r="N9" s="196"/>
      <c r="O9" s="196"/>
      <c r="P9" s="196"/>
      <c r="Q9" s="196"/>
      <c r="R9" s="196">
        <f t="shared" si="0"/>
        <v>0</v>
      </c>
      <c r="S9" s="198"/>
      <c r="T9" s="199">
        <f t="shared" ref="T9:V9" si="1">SUM(T7:T8)</f>
        <v>0</v>
      </c>
      <c r="U9" s="200"/>
      <c r="V9" s="196">
        <f t="shared" si="1"/>
        <v>0</v>
      </c>
      <c r="W9" s="197"/>
      <c r="X9" s="196">
        <f t="shared" ref="X9" si="2">SUM(X7:X8)</f>
        <v>0</v>
      </c>
      <c r="Y9" s="197"/>
      <c r="Z9" s="201">
        <f t="shared" ref="Z9" si="3">SUM(Z7:Z8)</f>
        <v>0</v>
      </c>
      <c r="AA9" s="202"/>
      <c r="AB9" s="197"/>
      <c r="AC9" s="201">
        <f t="shared" ref="AC9" si="4">SUM(AC7:AC8)</f>
        <v>0</v>
      </c>
      <c r="AD9" s="821"/>
      <c r="AE9" s="202"/>
      <c r="AF9" s="199">
        <f t="shared" ref="AF9" si="5">SUM(AF7:AF8)</f>
        <v>0</v>
      </c>
      <c r="AG9" s="200"/>
      <c r="AH9" s="196">
        <f t="shared" ref="AH9:AJ9" si="6">SUM(AH7:AH8)</f>
        <v>0</v>
      </c>
      <c r="AI9" s="199">
        <f t="shared" si="6"/>
        <v>0</v>
      </c>
      <c r="AJ9" s="203">
        <f t="shared" si="6"/>
        <v>0</v>
      </c>
      <c r="AK9" s="203"/>
      <c r="AL9" s="768"/>
      <c r="AM9" s="204">
        <f>R9+T9+X9+Z9+AC9+AF9+AH9+AJ9+M9+V9</f>
        <v>0</v>
      </c>
      <c r="AN9" s="205">
        <f>I9-AM9</f>
        <v>0</v>
      </c>
      <c r="AO9" s="204">
        <f>J9</f>
        <v>0</v>
      </c>
      <c r="AP9" s="206">
        <f>S9+U9+Y9+AB9+AE9+AG9+AI9+AK9+W9+M9</f>
        <v>0</v>
      </c>
      <c r="AQ9" s="206">
        <f>AO9-AP9</f>
        <v>0</v>
      </c>
    </row>
    <row r="10" spans="1:79" ht="69.95" customHeight="1" x14ac:dyDescent="0.8">
      <c r="A10" s="734">
        <v>21201</v>
      </c>
      <c r="B10" s="737" t="s">
        <v>1</v>
      </c>
      <c r="C10" s="740" t="s">
        <v>162</v>
      </c>
      <c r="D10" s="741"/>
      <c r="E10" s="746" t="s">
        <v>345</v>
      </c>
      <c r="F10" s="851" t="s">
        <v>348</v>
      </c>
      <c r="G10" s="646" t="s">
        <v>12</v>
      </c>
      <c r="H10" s="834"/>
      <c r="I10" s="208">
        <v>5000</v>
      </c>
      <c r="J10" s="208"/>
      <c r="K10" s="208"/>
      <c r="L10" s="208"/>
      <c r="M10" s="550"/>
      <c r="N10" s="550"/>
      <c r="O10" s="550"/>
      <c r="P10" s="550"/>
      <c r="Q10" s="550"/>
      <c r="R10" s="209"/>
      <c r="S10" s="210"/>
      <c r="T10" s="170"/>
      <c r="U10" s="211"/>
      <c r="V10" s="549">
        <v>5000</v>
      </c>
      <c r="W10" s="212"/>
      <c r="X10" s="556"/>
      <c r="Y10" s="210"/>
      <c r="Z10" s="556"/>
      <c r="AA10" s="557"/>
      <c r="AB10" s="213"/>
      <c r="AC10" s="556"/>
      <c r="AD10" s="769"/>
      <c r="AE10" s="211"/>
      <c r="AF10" s="214"/>
      <c r="AG10" s="213"/>
      <c r="AH10" s="550"/>
      <c r="AI10" s="214"/>
      <c r="AJ10" s="215"/>
      <c r="AK10" s="215"/>
      <c r="AL10" s="767"/>
      <c r="AM10" s="177"/>
      <c r="AN10" s="178"/>
      <c r="AO10" s="179"/>
      <c r="AP10" s="180"/>
      <c r="AQ10" s="180"/>
    </row>
    <row r="11" spans="1:79" ht="69.95" customHeight="1" x14ac:dyDescent="0.8">
      <c r="A11" s="735"/>
      <c r="B11" s="738"/>
      <c r="C11" s="742"/>
      <c r="D11" s="743"/>
      <c r="E11" s="747"/>
      <c r="F11" s="852"/>
      <c r="G11" s="558" t="s">
        <v>13</v>
      </c>
      <c r="H11" s="835"/>
      <c r="I11" s="182"/>
      <c r="J11" s="182"/>
      <c r="K11" s="182"/>
      <c r="L11" s="182"/>
      <c r="M11" s="559"/>
      <c r="N11" s="559"/>
      <c r="O11" s="559"/>
      <c r="P11" s="559"/>
      <c r="Q11" s="559"/>
      <c r="R11" s="560"/>
      <c r="S11" s="190"/>
      <c r="T11" s="551"/>
      <c r="U11" s="184"/>
      <c r="V11" s="216"/>
      <c r="W11" s="187"/>
      <c r="X11" s="560"/>
      <c r="Y11" s="190"/>
      <c r="Z11" s="560"/>
      <c r="AA11" s="561"/>
      <c r="AB11" s="186"/>
      <c r="AC11" s="560"/>
      <c r="AD11" s="770"/>
      <c r="AE11" s="184"/>
      <c r="AF11" s="191"/>
      <c r="AG11" s="186"/>
      <c r="AH11" s="550"/>
      <c r="AI11" s="191"/>
      <c r="AJ11" s="193"/>
      <c r="AK11" s="193"/>
      <c r="AL11" s="730"/>
      <c r="AM11" s="179"/>
      <c r="AN11" s="194"/>
      <c r="AO11" s="179"/>
      <c r="AP11" s="180"/>
      <c r="AQ11" s="180"/>
    </row>
    <row r="12" spans="1:79" s="207" customFormat="1" ht="102.75" customHeight="1" thickBot="1" x14ac:dyDescent="0.85">
      <c r="A12" s="736"/>
      <c r="B12" s="739"/>
      <c r="C12" s="744"/>
      <c r="D12" s="745"/>
      <c r="E12" s="748"/>
      <c r="F12" s="853"/>
      <c r="G12" s="562" t="s">
        <v>14</v>
      </c>
      <c r="H12" s="836"/>
      <c r="I12" s="196">
        <f>SUM(I10:I11)</f>
        <v>5000</v>
      </c>
      <c r="J12" s="196">
        <v>0</v>
      </c>
      <c r="K12" s="196"/>
      <c r="L12" s="196"/>
      <c r="M12" s="196">
        <f t="shared" ref="M12:P12" si="7">SUM(M10:M11)</f>
        <v>0</v>
      </c>
      <c r="N12" s="196">
        <f t="shared" si="7"/>
        <v>0</v>
      </c>
      <c r="O12" s="196">
        <f t="shared" si="7"/>
        <v>0</v>
      </c>
      <c r="P12" s="196">
        <f t="shared" si="7"/>
        <v>0</v>
      </c>
      <c r="Q12" s="196">
        <f t="shared" ref="Q12" si="8">SUM(Q10:Q11)</f>
        <v>0</v>
      </c>
      <c r="R12" s="201">
        <f t="shared" ref="R12:AJ12" si="9">SUM(R10:R11)</f>
        <v>0</v>
      </c>
      <c r="S12" s="202"/>
      <c r="T12" s="198">
        <f t="shared" si="9"/>
        <v>0</v>
      </c>
      <c r="U12" s="198"/>
      <c r="V12" s="201">
        <f t="shared" ref="V12" si="10">SUM(V10:V11)</f>
        <v>5000</v>
      </c>
      <c r="W12" s="197"/>
      <c r="X12" s="201">
        <f t="shared" si="9"/>
        <v>0</v>
      </c>
      <c r="Y12" s="202"/>
      <c r="Z12" s="201">
        <f t="shared" si="9"/>
        <v>0</v>
      </c>
      <c r="AA12" s="197"/>
      <c r="AB12" s="200"/>
      <c r="AC12" s="201">
        <f t="shared" si="9"/>
        <v>0</v>
      </c>
      <c r="AD12" s="771"/>
      <c r="AE12" s="198"/>
      <c r="AF12" s="199">
        <f t="shared" si="9"/>
        <v>0</v>
      </c>
      <c r="AG12" s="200"/>
      <c r="AH12" s="196">
        <f t="shared" si="9"/>
        <v>0</v>
      </c>
      <c r="AI12" s="199"/>
      <c r="AJ12" s="203">
        <f t="shared" si="9"/>
        <v>0</v>
      </c>
      <c r="AK12" s="203"/>
      <c r="AL12" s="768"/>
      <c r="AM12" s="204">
        <f>R12+T12+X12+Z12+AC12+AF12+AH12+AJ12+M12+V12</f>
        <v>5000</v>
      </c>
      <c r="AN12" s="205">
        <f>I12-AM12</f>
        <v>0</v>
      </c>
      <c r="AO12" s="204">
        <f>J12</f>
        <v>0</v>
      </c>
      <c r="AP12" s="206">
        <f>S12+U12+Y12+AB12+AE12+AG12+AI12+AK12+W12+M12</f>
        <v>0</v>
      </c>
      <c r="AQ12" s="206">
        <f>AO12-AP12</f>
        <v>0</v>
      </c>
    </row>
    <row r="13" spans="1:79" ht="69.95" hidden="1" customHeight="1" x14ac:dyDescent="0.8">
      <c r="A13" s="734">
        <v>21205</v>
      </c>
      <c r="B13" s="737" t="s">
        <v>1</v>
      </c>
      <c r="C13" s="740" t="s">
        <v>260</v>
      </c>
      <c r="D13" s="741"/>
      <c r="E13" s="761"/>
      <c r="F13" s="741"/>
      <c r="G13" s="646" t="s">
        <v>12</v>
      </c>
      <c r="H13" s="834"/>
      <c r="I13" s="208"/>
      <c r="J13" s="208"/>
      <c r="K13" s="208"/>
      <c r="L13" s="208"/>
      <c r="M13" s="550"/>
      <c r="N13" s="550"/>
      <c r="O13" s="550"/>
      <c r="P13" s="550"/>
      <c r="Q13" s="550"/>
      <c r="R13" s="209"/>
      <c r="S13" s="210"/>
      <c r="T13" s="170"/>
      <c r="U13" s="211"/>
      <c r="V13" s="549"/>
      <c r="W13" s="212"/>
      <c r="X13" s="556"/>
      <c r="Y13" s="210"/>
      <c r="Z13" s="556"/>
      <c r="AA13" s="557"/>
      <c r="AB13" s="213"/>
      <c r="AC13" s="556"/>
      <c r="AD13" s="769"/>
      <c r="AE13" s="211"/>
      <c r="AF13" s="214"/>
      <c r="AG13" s="213"/>
      <c r="AH13" s="550"/>
      <c r="AI13" s="214"/>
      <c r="AJ13" s="215"/>
      <c r="AK13" s="215"/>
      <c r="AL13" s="767"/>
      <c r="AM13" s="177"/>
      <c r="AN13" s="178"/>
      <c r="AO13" s="179"/>
      <c r="AP13" s="180"/>
      <c r="AQ13" s="180"/>
    </row>
    <row r="14" spans="1:79" ht="69.95" hidden="1" customHeight="1" x14ac:dyDescent="0.8">
      <c r="A14" s="735"/>
      <c r="B14" s="738"/>
      <c r="C14" s="742"/>
      <c r="D14" s="743"/>
      <c r="E14" s="762"/>
      <c r="F14" s="743"/>
      <c r="G14" s="558" t="s">
        <v>13</v>
      </c>
      <c r="H14" s="835"/>
      <c r="I14" s="182"/>
      <c r="J14" s="182"/>
      <c r="K14" s="182"/>
      <c r="L14" s="182"/>
      <c r="M14" s="559"/>
      <c r="N14" s="559"/>
      <c r="O14" s="559"/>
      <c r="P14" s="559"/>
      <c r="Q14" s="559"/>
      <c r="R14" s="222"/>
      <c r="S14" s="190"/>
      <c r="T14" s="551"/>
      <c r="U14" s="184"/>
      <c r="V14" s="216"/>
      <c r="W14" s="187"/>
      <c r="X14" s="560"/>
      <c r="Y14" s="190"/>
      <c r="Z14" s="560"/>
      <c r="AA14" s="561"/>
      <c r="AB14" s="186"/>
      <c r="AC14" s="560"/>
      <c r="AD14" s="770"/>
      <c r="AE14" s="184"/>
      <c r="AF14" s="191"/>
      <c r="AG14" s="186"/>
      <c r="AH14" s="550"/>
      <c r="AI14" s="191"/>
      <c r="AJ14" s="193"/>
      <c r="AK14" s="193"/>
      <c r="AL14" s="730"/>
      <c r="AM14" s="179"/>
      <c r="AN14" s="194"/>
      <c r="AO14" s="179"/>
      <c r="AP14" s="180"/>
      <c r="AQ14" s="180"/>
    </row>
    <row r="15" spans="1:79" s="207" customFormat="1" ht="102.75" hidden="1" customHeight="1" thickBot="1" x14ac:dyDescent="0.85">
      <c r="A15" s="736"/>
      <c r="B15" s="739"/>
      <c r="C15" s="744"/>
      <c r="D15" s="745"/>
      <c r="E15" s="763"/>
      <c r="F15" s="745"/>
      <c r="G15" s="562" t="s">
        <v>14</v>
      </c>
      <c r="H15" s="836"/>
      <c r="I15" s="196">
        <f>SUM(I13:I14)</f>
        <v>0</v>
      </c>
      <c r="J15" s="196"/>
      <c r="K15" s="196"/>
      <c r="L15" s="196"/>
      <c r="M15" s="196">
        <f t="shared" ref="M15:R15" si="11">SUM(M13:M14)</f>
        <v>0</v>
      </c>
      <c r="N15" s="196">
        <f t="shared" ref="N15:Q15" si="12">SUM(N13:N14)</f>
        <v>0</v>
      </c>
      <c r="O15" s="196">
        <f t="shared" si="12"/>
        <v>0</v>
      </c>
      <c r="P15" s="196">
        <f t="shared" si="12"/>
        <v>0</v>
      </c>
      <c r="Q15" s="196">
        <f t="shared" si="12"/>
        <v>0</v>
      </c>
      <c r="R15" s="201">
        <f t="shared" si="11"/>
        <v>0</v>
      </c>
      <c r="S15" s="202"/>
      <c r="T15" s="198">
        <f t="shared" ref="T15" si="13">SUM(T13:T14)</f>
        <v>0</v>
      </c>
      <c r="U15" s="198"/>
      <c r="V15" s="201">
        <f t="shared" ref="V15" si="14">SUM(V13:V14)</f>
        <v>0</v>
      </c>
      <c r="W15" s="197"/>
      <c r="X15" s="201">
        <f t="shared" ref="X15" si="15">SUM(X13:X14)</f>
        <v>0</v>
      </c>
      <c r="Y15" s="202"/>
      <c r="Z15" s="201">
        <f t="shared" ref="Z15" si="16">SUM(Z13:Z14)</f>
        <v>0</v>
      </c>
      <c r="AA15" s="197"/>
      <c r="AB15" s="200"/>
      <c r="AC15" s="201">
        <f t="shared" ref="AC15" si="17">SUM(AC13:AC14)</f>
        <v>0</v>
      </c>
      <c r="AD15" s="771"/>
      <c r="AE15" s="198"/>
      <c r="AF15" s="199">
        <f t="shared" ref="AF15" si="18">SUM(AF13:AF14)</f>
        <v>0</v>
      </c>
      <c r="AG15" s="200"/>
      <c r="AH15" s="196">
        <f t="shared" ref="AH15" si="19">SUM(AH13:AH14)</f>
        <v>0</v>
      </c>
      <c r="AI15" s="199"/>
      <c r="AJ15" s="203">
        <f t="shared" ref="AJ15" si="20">SUM(AJ13:AJ14)</f>
        <v>0</v>
      </c>
      <c r="AK15" s="203"/>
      <c r="AL15" s="768"/>
      <c r="AM15" s="204">
        <f>R15+T15+X15+Z15+AC15+AF15+AH15+AJ15+M15+V15</f>
        <v>0</v>
      </c>
      <c r="AN15" s="205">
        <f>I15-AM15</f>
        <v>0</v>
      </c>
      <c r="AO15" s="204">
        <f>J15</f>
        <v>0</v>
      </c>
      <c r="AP15" s="206">
        <f>S15+U15+Y15+AB15+AE15+AG15+AI15+AK15+W15+M15</f>
        <v>0</v>
      </c>
      <c r="AQ15" s="206">
        <f>AO15-AP15</f>
        <v>0</v>
      </c>
    </row>
    <row r="16" spans="1:79" s="217" customFormat="1" ht="69.95" customHeight="1" x14ac:dyDescent="0.8">
      <c r="A16" s="734">
        <v>21205</v>
      </c>
      <c r="B16" s="737" t="s">
        <v>59</v>
      </c>
      <c r="C16" s="740" t="s">
        <v>133</v>
      </c>
      <c r="D16" s="741"/>
      <c r="E16" s="761" t="s">
        <v>346</v>
      </c>
      <c r="F16" s="741"/>
      <c r="G16" s="563" t="s">
        <v>12</v>
      </c>
      <c r="H16" s="749"/>
      <c r="I16" s="208">
        <v>3952</v>
      </c>
      <c r="J16" s="208"/>
      <c r="K16" s="208"/>
      <c r="L16" s="208"/>
      <c r="M16" s="550">
        <v>1952</v>
      </c>
      <c r="N16" s="550"/>
      <c r="O16" s="550"/>
      <c r="P16" s="550"/>
      <c r="Q16" s="550"/>
      <c r="R16" s="209"/>
      <c r="S16" s="210"/>
      <c r="T16" s="214"/>
      <c r="U16" s="210"/>
      <c r="V16" s="270"/>
      <c r="W16" s="212"/>
      <c r="X16" s="270"/>
      <c r="Y16" s="210"/>
      <c r="Z16" s="270"/>
      <c r="AA16" s="212"/>
      <c r="AB16" s="213"/>
      <c r="AC16" s="270"/>
      <c r="AD16" s="737"/>
      <c r="AE16" s="211"/>
      <c r="AF16" s="214"/>
      <c r="AG16" s="213"/>
      <c r="AH16" s="208">
        <v>2000</v>
      </c>
      <c r="AI16" s="214"/>
      <c r="AJ16" s="210"/>
      <c r="AK16" s="214"/>
      <c r="AL16" s="767"/>
      <c r="AM16" s="179"/>
      <c r="AN16" s="194"/>
      <c r="AO16" s="179"/>
      <c r="AP16" s="180"/>
      <c r="AQ16" s="180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</row>
    <row r="17" spans="1:79" s="217" customFormat="1" ht="69.95" customHeight="1" x14ac:dyDescent="0.8">
      <c r="A17" s="735"/>
      <c r="B17" s="738"/>
      <c r="C17" s="742"/>
      <c r="D17" s="743"/>
      <c r="E17" s="762"/>
      <c r="F17" s="743"/>
      <c r="G17" s="558" t="s">
        <v>13</v>
      </c>
      <c r="H17" s="750"/>
      <c r="I17" s="182"/>
      <c r="J17" s="182"/>
      <c r="K17" s="182"/>
      <c r="L17" s="182"/>
      <c r="M17" s="192"/>
      <c r="N17" s="192"/>
      <c r="O17" s="192"/>
      <c r="P17" s="192"/>
      <c r="Q17" s="192"/>
      <c r="R17" s="222"/>
      <c r="S17" s="190"/>
      <c r="T17" s="191"/>
      <c r="U17" s="190"/>
      <c r="V17" s="223"/>
      <c r="W17" s="187"/>
      <c r="X17" s="223"/>
      <c r="Y17" s="190"/>
      <c r="Z17" s="223"/>
      <c r="AA17" s="187"/>
      <c r="AB17" s="186"/>
      <c r="AC17" s="223"/>
      <c r="AD17" s="738"/>
      <c r="AE17" s="184"/>
      <c r="AF17" s="191"/>
      <c r="AG17" s="186"/>
      <c r="AH17" s="182"/>
      <c r="AI17" s="191"/>
      <c r="AJ17" s="190"/>
      <c r="AK17" s="191"/>
      <c r="AL17" s="730"/>
      <c r="AM17" s="179"/>
      <c r="AN17" s="194"/>
      <c r="AO17" s="179"/>
      <c r="AP17" s="180"/>
      <c r="AQ17" s="180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</row>
    <row r="18" spans="1:79" s="218" customFormat="1" ht="69.95" customHeight="1" thickBot="1" x14ac:dyDescent="0.85">
      <c r="A18" s="736"/>
      <c r="B18" s="739"/>
      <c r="C18" s="744"/>
      <c r="D18" s="745"/>
      <c r="E18" s="763"/>
      <c r="F18" s="745"/>
      <c r="G18" s="562" t="s">
        <v>14</v>
      </c>
      <c r="H18" s="751"/>
      <c r="I18" s="196">
        <f>SUM(I16:I17)</f>
        <v>3952</v>
      </c>
      <c r="J18" s="196"/>
      <c r="K18" s="196"/>
      <c r="L18" s="196"/>
      <c r="M18" s="196">
        <f t="shared" ref="M18:P18" si="21">SUM(M16:M17)</f>
        <v>1952</v>
      </c>
      <c r="N18" s="196">
        <f t="shared" si="21"/>
        <v>0</v>
      </c>
      <c r="O18" s="196">
        <f t="shared" si="21"/>
        <v>0</v>
      </c>
      <c r="P18" s="196">
        <f t="shared" si="21"/>
        <v>0</v>
      </c>
      <c r="Q18" s="196">
        <f t="shared" ref="Q18" si="22">SUM(Q16:Q17)</f>
        <v>0</v>
      </c>
      <c r="R18" s="201">
        <f t="shared" ref="R18:AJ18" si="23">SUM(R16:R17)</f>
        <v>0</v>
      </c>
      <c r="S18" s="202"/>
      <c r="T18" s="199">
        <f t="shared" si="23"/>
        <v>0</v>
      </c>
      <c r="U18" s="202"/>
      <c r="V18" s="201">
        <f t="shared" ref="V18" si="24">SUM(V16:V17)</f>
        <v>0</v>
      </c>
      <c r="W18" s="197"/>
      <c r="X18" s="201">
        <f t="shared" si="23"/>
        <v>0</v>
      </c>
      <c r="Y18" s="202"/>
      <c r="Z18" s="201">
        <f t="shared" si="23"/>
        <v>0</v>
      </c>
      <c r="AA18" s="197"/>
      <c r="AB18" s="200"/>
      <c r="AC18" s="201">
        <f t="shared" si="23"/>
        <v>0</v>
      </c>
      <c r="AD18" s="739"/>
      <c r="AE18" s="198"/>
      <c r="AF18" s="199">
        <f t="shared" si="23"/>
        <v>0</v>
      </c>
      <c r="AG18" s="200"/>
      <c r="AH18" s="196">
        <f t="shared" si="23"/>
        <v>2000</v>
      </c>
      <c r="AI18" s="199"/>
      <c r="AJ18" s="202">
        <f t="shared" si="23"/>
        <v>0</v>
      </c>
      <c r="AK18" s="224"/>
      <c r="AL18" s="731"/>
      <c r="AM18" s="204">
        <f>R18+T18+X18+Z18+AC18+AF18+AH18+AJ18+M18+V18</f>
        <v>3952</v>
      </c>
      <c r="AN18" s="205">
        <f>I18-AM18</f>
        <v>0</v>
      </c>
      <c r="AO18" s="204">
        <f>J18</f>
        <v>0</v>
      </c>
      <c r="AP18" s="206">
        <f>S18+U18+Y18+AB18+AE18+AG18+AI18+AK18+W18+M18</f>
        <v>1952</v>
      </c>
      <c r="AQ18" s="206">
        <f>AO18-AP18</f>
        <v>-1952</v>
      </c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</row>
    <row r="19" spans="1:79" s="217" customFormat="1" ht="69.95" customHeight="1" x14ac:dyDescent="0.8">
      <c r="A19" s="734">
        <v>21205</v>
      </c>
      <c r="B19" s="737" t="s">
        <v>163</v>
      </c>
      <c r="C19" s="740" t="s">
        <v>164</v>
      </c>
      <c r="D19" s="741"/>
      <c r="E19" s="761" t="s">
        <v>346</v>
      </c>
      <c r="F19" s="741"/>
      <c r="G19" s="564" t="s">
        <v>12</v>
      </c>
      <c r="H19" s="749"/>
      <c r="I19" s="168">
        <v>3000</v>
      </c>
      <c r="J19" s="168"/>
      <c r="K19" s="168"/>
      <c r="L19" s="168"/>
      <c r="M19" s="169"/>
      <c r="N19" s="169"/>
      <c r="O19" s="169"/>
      <c r="P19" s="169"/>
      <c r="Q19" s="169"/>
      <c r="R19" s="219"/>
      <c r="S19" s="175"/>
      <c r="T19" s="171"/>
      <c r="U19" s="175"/>
      <c r="V19" s="220"/>
      <c r="W19" s="173"/>
      <c r="X19" s="220"/>
      <c r="Y19" s="175"/>
      <c r="Z19" s="220"/>
      <c r="AA19" s="173"/>
      <c r="AB19" s="172"/>
      <c r="AC19" s="220"/>
      <c r="AD19" s="769"/>
      <c r="AE19" s="170"/>
      <c r="AF19" s="171"/>
      <c r="AG19" s="172"/>
      <c r="AH19" s="168">
        <v>3000</v>
      </c>
      <c r="AI19" s="171"/>
      <c r="AJ19" s="175"/>
      <c r="AK19" s="191"/>
      <c r="AL19" s="729"/>
      <c r="AM19" s="179"/>
      <c r="AN19" s="194"/>
      <c r="AO19" s="179"/>
      <c r="AP19" s="180"/>
      <c r="AQ19" s="180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</row>
    <row r="20" spans="1:79" s="217" customFormat="1" ht="69.95" customHeight="1" x14ac:dyDescent="0.8">
      <c r="A20" s="735"/>
      <c r="B20" s="738"/>
      <c r="C20" s="742"/>
      <c r="D20" s="743"/>
      <c r="E20" s="762"/>
      <c r="F20" s="743"/>
      <c r="G20" s="558" t="s">
        <v>13</v>
      </c>
      <c r="H20" s="750"/>
      <c r="I20" s="182"/>
      <c r="J20" s="182"/>
      <c r="K20" s="182"/>
      <c r="L20" s="182"/>
      <c r="M20" s="192"/>
      <c r="N20" s="192"/>
      <c r="O20" s="192"/>
      <c r="P20" s="192"/>
      <c r="Q20" s="192"/>
      <c r="R20" s="222"/>
      <c r="S20" s="190"/>
      <c r="T20" s="191"/>
      <c r="U20" s="190"/>
      <c r="V20" s="223"/>
      <c r="W20" s="187"/>
      <c r="X20" s="223"/>
      <c r="Y20" s="190"/>
      <c r="Z20" s="223"/>
      <c r="AA20" s="187"/>
      <c r="AB20" s="186"/>
      <c r="AC20" s="223"/>
      <c r="AD20" s="770"/>
      <c r="AE20" s="184"/>
      <c r="AF20" s="191"/>
      <c r="AG20" s="186"/>
      <c r="AH20" s="182"/>
      <c r="AI20" s="191"/>
      <c r="AJ20" s="190"/>
      <c r="AK20" s="191"/>
      <c r="AL20" s="730"/>
      <c r="AM20" s="179"/>
      <c r="AN20" s="194"/>
      <c r="AO20" s="179"/>
      <c r="AP20" s="180"/>
      <c r="AQ20" s="180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</row>
    <row r="21" spans="1:79" s="218" customFormat="1" ht="69.95" customHeight="1" thickBot="1" x14ac:dyDescent="0.85">
      <c r="A21" s="736"/>
      <c r="B21" s="739"/>
      <c r="C21" s="744"/>
      <c r="D21" s="745"/>
      <c r="E21" s="763"/>
      <c r="F21" s="745"/>
      <c r="G21" s="562" t="s">
        <v>14</v>
      </c>
      <c r="H21" s="751"/>
      <c r="I21" s="196">
        <f>SUM(I19:I20)</f>
        <v>3000</v>
      </c>
      <c r="J21" s="196"/>
      <c r="K21" s="196"/>
      <c r="L21" s="196"/>
      <c r="M21" s="196">
        <f t="shared" ref="M21:R21" si="25">SUM(M19:M20)</f>
        <v>0</v>
      </c>
      <c r="N21" s="196">
        <f t="shared" ref="N21:Q21" si="26">SUM(N19:N20)</f>
        <v>0</v>
      </c>
      <c r="O21" s="196">
        <f t="shared" si="26"/>
        <v>0</v>
      </c>
      <c r="P21" s="196">
        <f t="shared" si="26"/>
        <v>0</v>
      </c>
      <c r="Q21" s="196">
        <f t="shared" si="26"/>
        <v>0</v>
      </c>
      <c r="R21" s="201">
        <f t="shared" si="25"/>
        <v>0</v>
      </c>
      <c r="S21" s="202"/>
      <c r="T21" s="199">
        <f t="shared" ref="T21:V21" si="27">SUM(T19:T20)</f>
        <v>0</v>
      </c>
      <c r="U21" s="202"/>
      <c r="V21" s="201">
        <f t="shared" si="27"/>
        <v>0</v>
      </c>
      <c r="W21" s="197"/>
      <c r="X21" s="201">
        <f t="shared" ref="X21" si="28">SUM(X19:X20)</f>
        <v>0</v>
      </c>
      <c r="Y21" s="202"/>
      <c r="Z21" s="201">
        <f t="shared" ref="Z21" si="29">SUM(Z19:Z20)</f>
        <v>0</v>
      </c>
      <c r="AA21" s="197"/>
      <c r="AB21" s="200"/>
      <c r="AC21" s="201">
        <f t="shared" ref="AC21" si="30">SUM(AC19:AC20)</f>
        <v>0</v>
      </c>
      <c r="AD21" s="771"/>
      <c r="AE21" s="198"/>
      <c r="AF21" s="199">
        <f t="shared" ref="AF21" si="31">SUM(AF19:AF20)</f>
        <v>0</v>
      </c>
      <c r="AG21" s="200"/>
      <c r="AH21" s="196">
        <f t="shared" ref="AH21" si="32">SUM(AH19:AH20)</f>
        <v>3000</v>
      </c>
      <c r="AI21" s="199"/>
      <c r="AJ21" s="202">
        <f t="shared" ref="AJ21" si="33">SUM(AJ19:AJ20)</f>
        <v>0</v>
      </c>
      <c r="AK21" s="224"/>
      <c r="AL21" s="731"/>
      <c r="AM21" s="204">
        <f>R21+T21+X21+Z21+AC21+AF21+AH21+AJ21+M21+V21</f>
        <v>3000</v>
      </c>
      <c r="AN21" s="205">
        <f>I21-AM21</f>
        <v>0</v>
      </c>
      <c r="AO21" s="204">
        <f>J21</f>
        <v>0</v>
      </c>
      <c r="AP21" s="206">
        <f>S21+U21+Y21+AB21+AE21+AG21+AI21+AK21+W21+M21</f>
        <v>0</v>
      </c>
      <c r="AQ21" s="206">
        <f>AO21-AP21</f>
        <v>0</v>
      </c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</row>
    <row r="22" spans="1:79" s="217" customFormat="1" ht="69.95" hidden="1" customHeight="1" x14ac:dyDescent="0.8">
      <c r="A22" s="734">
        <v>21206</v>
      </c>
      <c r="B22" s="737" t="s">
        <v>163</v>
      </c>
      <c r="C22" s="740" t="s">
        <v>268</v>
      </c>
      <c r="D22" s="741"/>
      <c r="E22" s="761"/>
      <c r="F22" s="741"/>
      <c r="G22" s="564" t="s">
        <v>12</v>
      </c>
      <c r="H22" s="749"/>
      <c r="I22" s="168"/>
      <c r="J22" s="168"/>
      <c r="K22" s="168"/>
      <c r="L22" s="168"/>
      <c r="M22" s="169"/>
      <c r="N22" s="169"/>
      <c r="O22" s="169"/>
      <c r="P22" s="169"/>
      <c r="Q22" s="169"/>
      <c r="R22" s="219"/>
      <c r="S22" s="175"/>
      <c r="T22" s="171"/>
      <c r="U22" s="175"/>
      <c r="V22" s="220"/>
      <c r="W22" s="173"/>
      <c r="X22" s="220"/>
      <c r="Y22" s="175"/>
      <c r="Z22" s="220"/>
      <c r="AA22" s="173"/>
      <c r="AB22" s="172"/>
      <c r="AC22" s="220"/>
      <c r="AD22" s="769"/>
      <c r="AE22" s="170"/>
      <c r="AF22" s="171"/>
      <c r="AG22" s="172"/>
      <c r="AH22" s="168"/>
      <c r="AI22" s="171"/>
      <c r="AJ22" s="175"/>
      <c r="AK22" s="191"/>
      <c r="AL22" s="729"/>
      <c r="AM22" s="179"/>
      <c r="AN22" s="194"/>
      <c r="AO22" s="179"/>
      <c r="AP22" s="180"/>
      <c r="AQ22" s="180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</row>
    <row r="23" spans="1:79" s="217" customFormat="1" ht="69.95" hidden="1" customHeight="1" x14ac:dyDescent="0.8">
      <c r="A23" s="735"/>
      <c r="B23" s="738"/>
      <c r="C23" s="742"/>
      <c r="D23" s="743"/>
      <c r="E23" s="762"/>
      <c r="F23" s="743"/>
      <c r="G23" s="558" t="s">
        <v>13</v>
      </c>
      <c r="H23" s="750"/>
      <c r="I23" s="182"/>
      <c r="J23" s="182"/>
      <c r="K23" s="182"/>
      <c r="L23" s="182"/>
      <c r="M23" s="192"/>
      <c r="N23" s="192"/>
      <c r="O23" s="192"/>
      <c r="P23" s="192"/>
      <c r="Q23" s="192"/>
      <c r="R23" s="222"/>
      <c r="S23" s="190"/>
      <c r="T23" s="191"/>
      <c r="U23" s="190"/>
      <c r="V23" s="223"/>
      <c r="W23" s="187"/>
      <c r="X23" s="223"/>
      <c r="Y23" s="190"/>
      <c r="Z23" s="223"/>
      <c r="AA23" s="187"/>
      <c r="AB23" s="186"/>
      <c r="AC23" s="223"/>
      <c r="AD23" s="770"/>
      <c r="AE23" s="184"/>
      <c r="AF23" s="191"/>
      <c r="AG23" s="186"/>
      <c r="AH23" s="182"/>
      <c r="AI23" s="191"/>
      <c r="AJ23" s="190"/>
      <c r="AK23" s="191"/>
      <c r="AL23" s="730"/>
      <c r="AM23" s="179"/>
      <c r="AN23" s="194"/>
      <c r="AO23" s="179"/>
      <c r="AP23" s="180"/>
      <c r="AQ23" s="180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</row>
    <row r="24" spans="1:79" s="218" customFormat="1" ht="69.95" hidden="1" customHeight="1" thickBot="1" x14ac:dyDescent="0.85">
      <c r="A24" s="736"/>
      <c r="B24" s="739"/>
      <c r="C24" s="744"/>
      <c r="D24" s="745"/>
      <c r="E24" s="763"/>
      <c r="F24" s="745"/>
      <c r="G24" s="562" t="s">
        <v>14</v>
      </c>
      <c r="H24" s="751"/>
      <c r="I24" s="196">
        <f>SUM(I22:I23)</f>
        <v>0</v>
      </c>
      <c r="J24" s="196"/>
      <c r="K24" s="196"/>
      <c r="L24" s="196"/>
      <c r="M24" s="196">
        <f t="shared" ref="M24:R24" si="34">SUM(M22:M23)</f>
        <v>0</v>
      </c>
      <c r="N24" s="196">
        <f t="shared" si="34"/>
        <v>0</v>
      </c>
      <c r="O24" s="196">
        <f t="shared" si="34"/>
        <v>0</v>
      </c>
      <c r="P24" s="196">
        <f t="shared" si="34"/>
        <v>0</v>
      </c>
      <c r="Q24" s="196">
        <f t="shared" si="34"/>
        <v>0</v>
      </c>
      <c r="R24" s="201">
        <f t="shared" si="34"/>
        <v>0</v>
      </c>
      <c r="S24" s="202"/>
      <c r="T24" s="199">
        <f t="shared" ref="T24" si="35">SUM(T22:T23)</f>
        <v>0</v>
      </c>
      <c r="U24" s="202"/>
      <c r="V24" s="201">
        <f t="shared" ref="V24" si="36">SUM(V22:V23)</f>
        <v>0</v>
      </c>
      <c r="W24" s="197"/>
      <c r="X24" s="201">
        <f t="shared" ref="X24" si="37">SUM(X22:X23)</f>
        <v>0</v>
      </c>
      <c r="Y24" s="202"/>
      <c r="Z24" s="201">
        <f t="shared" ref="Z24" si="38">SUM(Z22:Z23)</f>
        <v>0</v>
      </c>
      <c r="AA24" s="197"/>
      <c r="AB24" s="200"/>
      <c r="AC24" s="201">
        <f t="shared" ref="AC24" si="39">SUM(AC22:AC23)</f>
        <v>0</v>
      </c>
      <c r="AD24" s="771"/>
      <c r="AE24" s="198"/>
      <c r="AF24" s="199">
        <f t="shared" ref="AF24" si="40">SUM(AF22:AF23)</f>
        <v>0</v>
      </c>
      <c r="AG24" s="200"/>
      <c r="AH24" s="196">
        <f t="shared" ref="AH24" si="41">SUM(AH22:AH23)</f>
        <v>0</v>
      </c>
      <c r="AI24" s="199"/>
      <c r="AJ24" s="202">
        <f t="shared" ref="AJ24" si="42">SUM(AJ22:AJ23)</f>
        <v>0</v>
      </c>
      <c r="AK24" s="224"/>
      <c r="AL24" s="731"/>
      <c r="AM24" s="204">
        <f>R24+T24+X24+Z24+AC24+AF24+AH24+AJ24+M24+V24</f>
        <v>0</v>
      </c>
      <c r="AN24" s="205">
        <f>I24-AM24</f>
        <v>0</v>
      </c>
      <c r="AO24" s="204">
        <f>J24</f>
        <v>0</v>
      </c>
      <c r="AP24" s="206">
        <f>S24+U24+Y24+AB24+AE24+AG24+AI24+AK24+W24+M24</f>
        <v>0</v>
      </c>
      <c r="AQ24" s="206">
        <f>AO24-AP24</f>
        <v>0</v>
      </c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7"/>
    </row>
    <row r="25" spans="1:79" s="221" customFormat="1" ht="69.95" customHeight="1" x14ac:dyDescent="0.8">
      <c r="A25" s="734">
        <v>21501</v>
      </c>
      <c r="B25" s="737" t="s">
        <v>2</v>
      </c>
      <c r="C25" s="740" t="s">
        <v>50</v>
      </c>
      <c r="D25" s="741"/>
      <c r="E25" s="746" t="s">
        <v>347</v>
      </c>
      <c r="F25" s="851" t="s">
        <v>348</v>
      </c>
      <c r="G25" s="564" t="s">
        <v>12</v>
      </c>
      <c r="H25" s="749"/>
      <c r="I25" s="168">
        <v>40000</v>
      </c>
      <c r="J25" s="168"/>
      <c r="K25" s="168"/>
      <c r="L25" s="168"/>
      <c r="M25" s="169"/>
      <c r="N25" s="169"/>
      <c r="O25" s="169"/>
      <c r="P25" s="169"/>
      <c r="Q25" s="169"/>
      <c r="R25" s="219"/>
      <c r="S25" s="175"/>
      <c r="T25" s="171"/>
      <c r="U25" s="175"/>
      <c r="V25" s="220">
        <v>40000</v>
      </c>
      <c r="W25" s="173"/>
      <c r="X25" s="220"/>
      <c r="Y25" s="175"/>
      <c r="Z25" s="220"/>
      <c r="AA25" s="173"/>
      <c r="AB25" s="172"/>
      <c r="AC25" s="220"/>
      <c r="AD25" s="737"/>
      <c r="AE25" s="170"/>
      <c r="AF25" s="171"/>
      <c r="AG25" s="172"/>
      <c r="AH25" s="168"/>
      <c r="AI25" s="171"/>
      <c r="AJ25" s="175"/>
      <c r="AK25" s="191"/>
      <c r="AL25" s="767"/>
      <c r="AM25" s="179"/>
      <c r="AN25" s="194"/>
      <c r="AO25" s="179"/>
      <c r="AP25" s="180"/>
      <c r="AQ25" s="180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</row>
    <row r="26" spans="1:79" s="221" customFormat="1" ht="69.95" customHeight="1" x14ac:dyDescent="0.8">
      <c r="A26" s="735"/>
      <c r="B26" s="738"/>
      <c r="C26" s="742"/>
      <c r="D26" s="743"/>
      <c r="E26" s="747"/>
      <c r="F26" s="852"/>
      <c r="G26" s="558" t="s">
        <v>13</v>
      </c>
      <c r="H26" s="750"/>
      <c r="I26" s="182"/>
      <c r="J26" s="182"/>
      <c r="K26" s="182"/>
      <c r="L26" s="182"/>
      <c r="M26" s="192"/>
      <c r="N26" s="192"/>
      <c r="O26" s="192"/>
      <c r="P26" s="192"/>
      <c r="Q26" s="192"/>
      <c r="R26" s="222"/>
      <c r="S26" s="190"/>
      <c r="T26" s="191"/>
      <c r="U26" s="190"/>
      <c r="V26" s="223"/>
      <c r="W26" s="187"/>
      <c r="X26" s="223"/>
      <c r="Y26" s="190"/>
      <c r="Z26" s="223"/>
      <c r="AA26" s="187"/>
      <c r="AB26" s="186"/>
      <c r="AC26" s="223"/>
      <c r="AD26" s="738"/>
      <c r="AE26" s="184"/>
      <c r="AF26" s="191"/>
      <c r="AG26" s="186"/>
      <c r="AH26" s="182"/>
      <c r="AI26" s="191"/>
      <c r="AJ26" s="190"/>
      <c r="AK26" s="191"/>
      <c r="AL26" s="730"/>
      <c r="AM26" s="179"/>
      <c r="AN26" s="194"/>
      <c r="AO26" s="179"/>
      <c r="AP26" s="180"/>
      <c r="AQ26" s="180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</row>
    <row r="27" spans="1:79" s="225" customFormat="1" ht="69.95" customHeight="1" thickBot="1" x14ac:dyDescent="0.85">
      <c r="A27" s="736"/>
      <c r="B27" s="739"/>
      <c r="C27" s="744"/>
      <c r="D27" s="745"/>
      <c r="E27" s="748"/>
      <c r="F27" s="853"/>
      <c r="G27" s="562" t="s">
        <v>14</v>
      </c>
      <c r="H27" s="751"/>
      <c r="I27" s="196">
        <f>SUM(I25:I26)</f>
        <v>40000</v>
      </c>
      <c r="J27" s="196"/>
      <c r="K27" s="196"/>
      <c r="L27" s="196"/>
      <c r="M27" s="196">
        <f t="shared" ref="M27:P27" si="43">SUM(M25:M26)</f>
        <v>0</v>
      </c>
      <c r="N27" s="196">
        <f t="shared" si="43"/>
        <v>0</v>
      </c>
      <c r="O27" s="196">
        <f t="shared" si="43"/>
        <v>0</v>
      </c>
      <c r="P27" s="196">
        <f t="shared" si="43"/>
        <v>0</v>
      </c>
      <c r="Q27" s="196">
        <f t="shared" ref="Q27" si="44">SUM(Q25:Q26)</f>
        <v>0</v>
      </c>
      <c r="R27" s="201">
        <f t="shared" ref="R27:AJ27" si="45">SUM(R25:R26)</f>
        <v>0</v>
      </c>
      <c r="S27" s="202"/>
      <c r="T27" s="199">
        <f t="shared" si="45"/>
        <v>0</v>
      </c>
      <c r="U27" s="202"/>
      <c r="V27" s="201">
        <f t="shared" ref="V27" si="46">SUM(V25:V26)</f>
        <v>40000</v>
      </c>
      <c r="W27" s="197"/>
      <c r="X27" s="201">
        <f t="shared" si="45"/>
        <v>0</v>
      </c>
      <c r="Y27" s="202"/>
      <c r="Z27" s="201">
        <f>SUM(Z25:Z26)</f>
        <v>0</v>
      </c>
      <c r="AA27" s="197"/>
      <c r="AB27" s="200"/>
      <c r="AC27" s="201">
        <f t="shared" si="45"/>
        <v>0</v>
      </c>
      <c r="AD27" s="739"/>
      <c r="AE27" s="198"/>
      <c r="AF27" s="199">
        <f t="shared" si="45"/>
        <v>0</v>
      </c>
      <c r="AG27" s="200"/>
      <c r="AH27" s="196">
        <f t="shared" si="45"/>
        <v>0</v>
      </c>
      <c r="AI27" s="199"/>
      <c r="AJ27" s="202">
        <f t="shared" si="45"/>
        <v>0</v>
      </c>
      <c r="AK27" s="224"/>
      <c r="AL27" s="768"/>
      <c r="AM27" s="204">
        <f>R27+T27+X27+Z27+AC27+AF27+AH27+AJ27+M27+V27</f>
        <v>40000</v>
      </c>
      <c r="AN27" s="205">
        <f>I27-AM27</f>
        <v>0</v>
      </c>
      <c r="AO27" s="204">
        <f>J27</f>
        <v>0</v>
      </c>
      <c r="AP27" s="206">
        <f>S27+U27+Y27+AB27+AE27+AG27+AI27+AK27+W27+M27</f>
        <v>0</v>
      </c>
      <c r="AQ27" s="206">
        <f>AO27-AP27</f>
        <v>0</v>
      </c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</row>
    <row r="28" spans="1:79" s="221" customFormat="1" ht="69.95" hidden="1" customHeight="1" x14ac:dyDescent="0.8">
      <c r="A28" s="734">
        <v>21501</v>
      </c>
      <c r="B28" s="737" t="s">
        <v>173</v>
      </c>
      <c r="C28" s="740" t="s">
        <v>174</v>
      </c>
      <c r="D28" s="741"/>
      <c r="E28" s="761"/>
      <c r="F28" s="741"/>
      <c r="G28" s="564" t="s">
        <v>12</v>
      </c>
      <c r="H28" s="749"/>
      <c r="I28" s="168"/>
      <c r="J28" s="168"/>
      <c r="K28" s="168"/>
      <c r="L28" s="168"/>
      <c r="M28" s="169"/>
      <c r="N28" s="169"/>
      <c r="O28" s="169"/>
      <c r="P28" s="169"/>
      <c r="Q28" s="169"/>
      <c r="R28" s="219"/>
      <c r="S28" s="175"/>
      <c r="T28" s="171"/>
      <c r="U28" s="175"/>
      <c r="V28" s="220"/>
      <c r="W28" s="173"/>
      <c r="X28" s="220"/>
      <c r="Y28" s="175"/>
      <c r="Z28" s="220"/>
      <c r="AA28" s="173"/>
      <c r="AB28" s="172"/>
      <c r="AC28" s="220"/>
      <c r="AD28" s="737"/>
      <c r="AE28" s="170"/>
      <c r="AF28" s="171"/>
      <c r="AG28" s="172"/>
      <c r="AH28" s="168"/>
      <c r="AI28" s="171"/>
      <c r="AJ28" s="175"/>
      <c r="AK28" s="191"/>
      <c r="AL28" s="729"/>
      <c r="AM28" s="179"/>
      <c r="AN28" s="194"/>
      <c r="AO28" s="179"/>
      <c r="AP28" s="180"/>
      <c r="AQ28" s="180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</row>
    <row r="29" spans="1:79" s="221" customFormat="1" ht="69.95" hidden="1" customHeight="1" x14ac:dyDescent="0.8">
      <c r="A29" s="735"/>
      <c r="B29" s="738"/>
      <c r="C29" s="742"/>
      <c r="D29" s="743"/>
      <c r="E29" s="762"/>
      <c r="F29" s="743"/>
      <c r="G29" s="558" t="s">
        <v>13</v>
      </c>
      <c r="H29" s="750"/>
      <c r="I29" s="182"/>
      <c r="J29" s="182"/>
      <c r="K29" s="182"/>
      <c r="L29" s="182"/>
      <c r="M29" s="192"/>
      <c r="N29" s="192"/>
      <c r="O29" s="192"/>
      <c r="P29" s="192"/>
      <c r="Q29" s="192"/>
      <c r="R29" s="222"/>
      <c r="S29" s="190"/>
      <c r="T29" s="191"/>
      <c r="U29" s="190"/>
      <c r="V29" s="223"/>
      <c r="W29" s="187"/>
      <c r="X29" s="223"/>
      <c r="Y29" s="190"/>
      <c r="Z29" s="223"/>
      <c r="AA29" s="187"/>
      <c r="AB29" s="186"/>
      <c r="AC29" s="223"/>
      <c r="AD29" s="738"/>
      <c r="AE29" s="184"/>
      <c r="AF29" s="191"/>
      <c r="AG29" s="186"/>
      <c r="AH29" s="182"/>
      <c r="AI29" s="191"/>
      <c r="AJ29" s="190"/>
      <c r="AK29" s="191"/>
      <c r="AL29" s="730"/>
      <c r="AM29" s="179"/>
      <c r="AN29" s="194"/>
      <c r="AO29" s="179"/>
      <c r="AP29" s="180"/>
      <c r="AQ29" s="180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</row>
    <row r="30" spans="1:79" s="225" customFormat="1" ht="69.95" hidden="1" customHeight="1" thickBot="1" x14ac:dyDescent="0.85">
      <c r="A30" s="736"/>
      <c r="B30" s="739"/>
      <c r="C30" s="744"/>
      <c r="D30" s="745"/>
      <c r="E30" s="763"/>
      <c r="F30" s="745"/>
      <c r="G30" s="562" t="s">
        <v>14</v>
      </c>
      <c r="H30" s="751"/>
      <c r="I30" s="196">
        <f>SUM(I28:I29)</f>
        <v>0</v>
      </c>
      <c r="J30" s="196"/>
      <c r="K30" s="196"/>
      <c r="L30" s="196"/>
      <c r="M30" s="196">
        <f t="shared" ref="M30:R30" si="47">SUM(M28:M29)</f>
        <v>0</v>
      </c>
      <c r="N30" s="196">
        <f t="shared" ref="N30:Q30" si="48">SUM(N28:N29)</f>
        <v>0</v>
      </c>
      <c r="O30" s="196">
        <f t="shared" si="48"/>
        <v>0</v>
      </c>
      <c r="P30" s="196">
        <f t="shared" si="48"/>
        <v>0</v>
      </c>
      <c r="Q30" s="196">
        <f t="shared" si="48"/>
        <v>0</v>
      </c>
      <c r="R30" s="201">
        <f t="shared" si="47"/>
        <v>0</v>
      </c>
      <c r="S30" s="202"/>
      <c r="T30" s="199">
        <f t="shared" ref="T30:V30" si="49">SUM(T28:T29)</f>
        <v>0</v>
      </c>
      <c r="U30" s="202"/>
      <c r="V30" s="201">
        <f t="shared" si="49"/>
        <v>0</v>
      </c>
      <c r="W30" s="197"/>
      <c r="X30" s="201">
        <f t="shared" ref="X30" si="50">SUM(X28:X29)</f>
        <v>0</v>
      </c>
      <c r="Y30" s="202"/>
      <c r="Z30" s="201">
        <f>SUM(Z28:Z29)</f>
        <v>0</v>
      </c>
      <c r="AA30" s="197"/>
      <c r="AB30" s="200"/>
      <c r="AC30" s="201">
        <f t="shared" ref="AC30" si="51">SUM(AC28:AC29)</f>
        <v>0</v>
      </c>
      <c r="AD30" s="739"/>
      <c r="AE30" s="198"/>
      <c r="AF30" s="199">
        <f t="shared" ref="AF30" si="52">SUM(AF28:AF29)</f>
        <v>0</v>
      </c>
      <c r="AG30" s="200"/>
      <c r="AH30" s="196">
        <f t="shared" ref="AH30" si="53">SUM(AH28:AH29)</f>
        <v>0</v>
      </c>
      <c r="AI30" s="199"/>
      <c r="AJ30" s="202">
        <f t="shared" ref="AJ30" si="54">SUM(AJ28:AJ29)</f>
        <v>0</v>
      </c>
      <c r="AK30" s="224"/>
      <c r="AL30" s="731"/>
      <c r="AM30" s="204">
        <f>R30+T30+X30+Z30+AC30+AF30+AH30+AJ30+M30+V30</f>
        <v>0</v>
      </c>
      <c r="AN30" s="205">
        <f>I30-AM30</f>
        <v>0</v>
      </c>
      <c r="AO30" s="204">
        <f>J30</f>
        <v>0</v>
      </c>
      <c r="AP30" s="206">
        <f>S30+U30+Y30+AB30+AE30+AG30+AI30+AK30+W30+M30</f>
        <v>0</v>
      </c>
      <c r="AQ30" s="206">
        <f>AO30-AP30</f>
        <v>0</v>
      </c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</row>
    <row r="31" spans="1:79" ht="69.95" hidden="1" customHeight="1" x14ac:dyDescent="0.8">
      <c r="A31" s="734">
        <v>21506</v>
      </c>
      <c r="B31" s="737" t="s">
        <v>158</v>
      </c>
      <c r="C31" s="740" t="s">
        <v>183</v>
      </c>
      <c r="D31" s="741"/>
      <c r="E31" s="761"/>
      <c r="F31" s="741"/>
      <c r="G31" s="564" t="s">
        <v>12</v>
      </c>
      <c r="H31" s="749"/>
      <c r="I31" s="168"/>
      <c r="J31" s="168"/>
      <c r="K31" s="168"/>
      <c r="L31" s="168"/>
      <c r="M31" s="169"/>
      <c r="N31" s="169"/>
      <c r="O31" s="169"/>
      <c r="P31" s="169"/>
      <c r="Q31" s="169"/>
      <c r="R31" s="219"/>
      <c r="S31" s="175"/>
      <c r="T31" s="171"/>
      <c r="U31" s="175"/>
      <c r="V31" s="220"/>
      <c r="W31" s="173"/>
      <c r="X31" s="220"/>
      <c r="Y31" s="175"/>
      <c r="Z31" s="220"/>
      <c r="AA31" s="173"/>
      <c r="AB31" s="172"/>
      <c r="AC31" s="220"/>
      <c r="AD31" s="769"/>
      <c r="AE31" s="170"/>
      <c r="AF31" s="171"/>
      <c r="AG31" s="172"/>
      <c r="AH31" s="168"/>
      <c r="AI31" s="171"/>
      <c r="AJ31" s="175"/>
      <c r="AK31" s="191"/>
      <c r="AL31" s="729"/>
      <c r="AM31" s="179"/>
      <c r="AN31" s="194"/>
      <c r="AO31" s="179"/>
      <c r="AP31" s="180"/>
      <c r="AQ31" s="180"/>
    </row>
    <row r="32" spans="1:79" ht="69.95" hidden="1" customHeight="1" x14ac:dyDescent="0.8">
      <c r="A32" s="735"/>
      <c r="B32" s="738"/>
      <c r="C32" s="742"/>
      <c r="D32" s="743"/>
      <c r="E32" s="762"/>
      <c r="F32" s="743"/>
      <c r="G32" s="558" t="s">
        <v>13</v>
      </c>
      <c r="H32" s="750"/>
      <c r="I32" s="182"/>
      <c r="J32" s="182"/>
      <c r="K32" s="182"/>
      <c r="L32" s="182"/>
      <c r="M32" s="192"/>
      <c r="N32" s="192"/>
      <c r="O32" s="192"/>
      <c r="P32" s="192"/>
      <c r="Q32" s="192"/>
      <c r="R32" s="222"/>
      <c r="S32" s="190"/>
      <c r="T32" s="191"/>
      <c r="U32" s="190"/>
      <c r="V32" s="223"/>
      <c r="W32" s="187"/>
      <c r="X32" s="223"/>
      <c r="Y32" s="190"/>
      <c r="Z32" s="223"/>
      <c r="AA32" s="187"/>
      <c r="AB32" s="186"/>
      <c r="AC32" s="223"/>
      <c r="AD32" s="770"/>
      <c r="AE32" s="184"/>
      <c r="AF32" s="191"/>
      <c r="AG32" s="186"/>
      <c r="AH32" s="182"/>
      <c r="AI32" s="191"/>
      <c r="AJ32" s="190"/>
      <c r="AK32" s="191"/>
      <c r="AL32" s="730"/>
      <c r="AM32" s="179"/>
      <c r="AN32" s="194"/>
      <c r="AO32" s="179"/>
      <c r="AP32" s="180"/>
      <c r="AQ32" s="180"/>
    </row>
    <row r="33" spans="1:79" s="207" customFormat="1" ht="69.95" hidden="1" customHeight="1" thickBot="1" x14ac:dyDescent="0.85">
      <c r="A33" s="736"/>
      <c r="B33" s="739"/>
      <c r="C33" s="744"/>
      <c r="D33" s="745"/>
      <c r="E33" s="763"/>
      <c r="F33" s="745"/>
      <c r="G33" s="562" t="s">
        <v>14</v>
      </c>
      <c r="H33" s="751"/>
      <c r="I33" s="196">
        <f>SUM(I31:I32)</f>
        <v>0</v>
      </c>
      <c r="J33" s="196"/>
      <c r="K33" s="196"/>
      <c r="L33" s="196"/>
      <c r="M33" s="196">
        <f t="shared" ref="M33:R33" si="55">SUM(M31:M32)</f>
        <v>0</v>
      </c>
      <c r="N33" s="196">
        <f t="shared" ref="N33:Q33" si="56">SUM(N31:N32)</f>
        <v>0</v>
      </c>
      <c r="O33" s="196">
        <f t="shared" si="56"/>
        <v>0</v>
      </c>
      <c r="P33" s="196">
        <f t="shared" si="56"/>
        <v>0</v>
      </c>
      <c r="Q33" s="196">
        <f t="shared" si="56"/>
        <v>0</v>
      </c>
      <c r="R33" s="201">
        <f t="shared" si="55"/>
        <v>0</v>
      </c>
      <c r="S33" s="202"/>
      <c r="T33" s="199">
        <f t="shared" ref="T33:V33" si="57">SUM(T31:T32)</f>
        <v>0</v>
      </c>
      <c r="U33" s="202"/>
      <c r="V33" s="201">
        <f t="shared" si="57"/>
        <v>0</v>
      </c>
      <c r="W33" s="197"/>
      <c r="X33" s="201">
        <f t="shared" ref="X33" si="58">SUM(X31:X32)</f>
        <v>0</v>
      </c>
      <c r="Y33" s="202"/>
      <c r="Z33" s="201">
        <f t="shared" ref="Z33" si="59">SUM(Z31:Z32)</f>
        <v>0</v>
      </c>
      <c r="AA33" s="197"/>
      <c r="AB33" s="200"/>
      <c r="AC33" s="201">
        <f t="shared" ref="AC33" si="60">SUM(AC31:AC32)</f>
        <v>0</v>
      </c>
      <c r="AD33" s="771"/>
      <c r="AE33" s="198"/>
      <c r="AF33" s="199">
        <f t="shared" ref="AF33" si="61">SUM(AF31:AF32)</f>
        <v>0</v>
      </c>
      <c r="AG33" s="200"/>
      <c r="AH33" s="196">
        <f>SUM(AH31:AH32)</f>
        <v>0</v>
      </c>
      <c r="AI33" s="199"/>
      <c r="AJ33" s="202">
        <f t="shared" ref="AJ33" si="62">SUM(AJ31:AJ32)</f>
        <v>0</v>
      </c>
      <c r="AK33" s="224"/>
      <c r="AL33" s="731"/>
      <c r="AM33" s="204">
        <f>R33+T33+X33+Z33+AC33+AF33+AH33+AJ33+M33+V33</f>
        <v>0</v>
      </c>
      <c r="AN33" s="205">
        <f>I33-AM33</f>
        <v>0</v>
      </c>
      <c r="AO33" s="204">
        <f>J33</f>
        <v>0</v>
      </c>
      <c r="AP33" s="206">
        <f>S33+U33+Y33+AB33+AE33+AG33+AI33+AK33+W33+M33</f>
        <v>0</v>
      </c>
      <c r="AQ33" s="206">
        <f>AO33-AP33</f>
        <v>0</v>
      </c>
    </row>
    <row r="34" spans="1:79" ht="69.95" hidden="1" customHeight="1" x14ac:dyDescent="0.8">
      <c r="A34" s="734">
        <v>21588</v>
      </c>
      <c r="B34" s="737" t="s">
        <v>184</v>
      </c>
      <c r="C34" s="740" t="s">
        <v>185</v>
      </c>
      <c r="D34" s="741"/>
      <c r="E34" s="761"/>
      <c r="F34" s="741"/>
      <c r="G34" s="564" t="s">
        <v>12</v>
      </c>
      <c r="H34" s="749"/>
      <c r="I34" s="168"/>
      <c r="J34" s="168"/>
      <c r="K34" s="168"/>
      <c r="L34" s="168"/>
      <c r="M34" s="169"/>
      <c r="N34" s="169"/>
      <c r="O34" s="169"/>
      <c r="P34" s="169"/>
      <c r="Q34" s="169"/>
      <c r="R34" s="219"/>
      <c r="S34" s="175"/>
      <c r="T34" s="171"/>
      <c r="U34" s="175"/>
      <c r="V34" s="220"/>
      <c r="W34" s="173"/>
      <c r="X34" s="220"/>
      <c r="Y34" s="175"/>
      <c r="Z34" s="220"/>
      <c r="AA34" s="173"/>
      <c r="AB34" s="172"/>
      <c r="AC34" s="220"/>
      <c r="AD34" s="769"/>
      <c r="AE34" s="170"/>
      <c r="AF34" s="171"/>
      <c r="AG34" s="172"/>
      <c r="AH34" s="168"/>
      <c r="AI34" s="171"/>
      <c r="AJ34" s="175"/>
      <c r="AK34" s="191"/>
      <c r="AL34" s="729"/>
      <c r="AM34" s="179"/>
      <c r="AN34" s="194"/>
      <c r="AO34" s="179"/>
      <c r="AP34" s="180"/>
      <c r="AQ34" s="180"/>
    </row>
    <row r="35" spans="1:79" ht="69.95" hidden="1" customHeight="1" x14ac:dyDescent="0.8">
      <c r="A35" s="735"/>
      <c r="B35" s="738"/>
      <c r="C35" s="742"/>
      <c r="D35" s="743"/>
      <c r="E35" s="762"/>
      <c r="F35" s="743"/>
      <c r="G35" s="558" t="s">
        <v>13</v>
      </c>
      <c r="H35" s="750"/>
      <c r="I35" s="182"/>
      <c r="J35" s="182"/>
      <c r="K35" s="182"/>
      <c r="L35" s="182"/>
      <c r="M35" s="192"/>
      <c r="N35" s="192"/>
      <c r="O35" s="192"/>
      <c r="P35" s="192"/>
      <c r="Q35" s="192"/>
      <c r="R35" s="222"/>
      <c r="S35" s="190"/>
      <c r="T35" s="191"/>
      <c r="U35" s="190"/>
      <c r="V35" s="223"/>
      <c r="W35" s="187"/>
      <c r="X35" s="223"/>
      <c r="Y35" s="190"/>
      <c r="Z35" s="223"/>
      <c r="AA35" s="187"/>
      <c r="AB35" s="186"/>
      <c r="AC35" s="223"/>
      <c r="AD35" s="770"/>
      <c r="AE35" s="184"/>
      <c r="AF35" s="191"/>
      <c r="AG35" s="186"/>
      <c r="AH35" s="182"/>
      <c r="AI35" s="191"/>
      <c r="AJ35" s="190"/>
      <c r="AK35" s="191"/>
      <c r="AL35" s="730"/>
      <c r="AM35" s="179"/>
      <c r="AN35" s="194"/>
      <c r="AO35" s="179"/>
      <c r="AP35" s="180"/>
      <c r="AQ35" s="180"/>
    </row>
    <row r="36" spans="1:79" s="207" customFormat="1" ht="69.95" hidden="1" customHeight="1" thickBot="1" x14ac:dyDescent="0.85">
      <c r="A36" s="736"/>
      <c r="B36" s="739"/>
      <c r="C36" s="744"/>
      <c r="D36" s="745"/>
      <c r="E36" s="763"/>
      <c r="F36" s="745"/>
      <c r="G36" s="562" t="s">
        <v>14</v>
      </c>
      <c r="H36" s="751"/>
      <c r="I36" s="196">
        <f>SUM(I34:I35)</f>
        <v>0</v>
      </c>
      <c r="J36" s="196"/>
      <c r="K36" s="196"/>
      <c r="L36" s="196"/>
      <c r="M36" s="196">
        <f t="shared" ref="M36:R36" si="63">SUM(M34:M35)</f>
        <v>0</v>
      </c>
      <c r="N36" s="196">
        <f t="shared" ref="N36:Q36" si="64">SUM(N34:N35)</f>
        <v>0</v>
      </c>
      <c r="O36" s="196">
        <f t="shared" si="64"/>
        <v>0</v>
      </c>
      <c r="P36" s="196">
        <f t="shared" si="64"/>
        <v>0</v>
      </c>
      <c r="Q36" s="196">
        <f t="shared" si="64"/>
        <v>0</v>
      </c>
      <c r="R36" s="201">
        <f t="shared" si="63"/>
        <v>0</v>
      </c>
      <c r="S36" s="202"/>
      <c r="T36" s="199">
        <f t="shared" ref="T36:V36" si="65">SUM(T34:T35)</f>
        <v>0</v>
      </c>
      <c r="U36" s="202"/>
      <c r="V36" s="201">
        <f t="shared" si="65"/>
        <v>0</v>
      </c>
      <c r="W36" s="197"/>
      <c r="X36" s="201">
        <f t="shared" ref="X36" si="66">SUM(X34:X35)</f>
        <v>0</v>
      </c>
      <c r="Y36" s="202"/>
      <c r="Z36" s="201">
        <f t="shared" ref="Z36" si="67">SUM(Z34:Z35)</f>
        <v>0</v>
      </c>
      <c r="AA36" s="197"/>
      <c r="AB36" s="200"/>
      <c r="AC36" s="201">
        <f t="shared" ref="AC36" si="68">SUM(AC34:AC35)</f>
        <v>0</v>
      </c>
      <c r="AD36" s="771"/>
      <c r="AE36" s="198"/>
      <c r="AF36" s="199">
        <f t="shared" ref="AF36" si="69">SUM(AF34:AF35)</f>
        <v>0</v>
      </c>
      <c r="AG36" s="200"/>
      <c r="AH36" s="196">
        <f>SUM(AH34:AH35)</f>
        <v>0</v>
      </c>
      <c r="AI36" s="199"/>
      <c r="AJ36" s="202">
        <f t="shared" ref="AJ36" si="70">SUM(AJ34:AJ35)</f>
        <v>0</v>
      </c>
      <c r="AK36" s="224"/>
      <c r="AL36" s="731"/>
      <c r="AM36" s="204">
        <f>R36+T36+X36+Z36+AC36+AF36+AH36+AJ36+M36+V36</f>
        <v>0</v>
      </c>
      <c r="AN36" s="205">
        <f>I36-AM36</f>
        <v>0</v>
      </c>
      <c r="AO36" s="204">
        <f>J36</f>
        <v>0</v>
      </c>
      <c r="AP36" s="206">
        <f>S36+U36+Y36+AB36+AE36+AG36+AI36+AK36+W36+M36</f>
        <v>0</v>
      </c>
      <c r="AQ36" s="206">
        <f>AO36-AP36</f>
        <v>0</v>
      </c>
    </row>
    <row r="37" spans="1:79" ht="69.95" hidden="1" customHeight="1" x14ac:dyDescent="0.8">
      <c r="A37" s="734">
        <v>23105</v>
      </c>
      <c r="B37" s="737" t="s">
        <v>205</v>
      </c>
      <c r="C37" s="740" t="s">
        <v>206</v>
      </c>
      <c r="D37" s="741"/>
      <c r="E37" s="761"/>
      <c r="F37" s="741"/>
      <c r="G37" s="564" t="s">
        <v>12</v>
      </c>
      <c r="H37" s="749"/>
      <c r="I37" s="168"/>
      <c r="J37" s="168"/>
      <c r="K37" s="168"/>
      <c r="L37" s="168"/>
      <c r="M37" s="169"/>
      <c r="N37" s="169"/>
      <c r="O37" s="169"/>
      <c r="P37" s="169"/>
      <c r="Q37" s="169"/>
      <c r="R37" s="219"/>
      <c r="S37" s="175"/>
      <c r="T37" s="171"/>
      <c r="U37" s="175"/>
      <c r="V37" s="220"/>
      <c r="W37" s="173"/>
      <c r="X37" s="220"/>
      <c r="Y37" s="175"/>
      <c r="Z37" s="220"/>
      <c r="AA37" s="173"/>
      <c r="AB37" s="172"/>
      <c r="AC37" s="220"/>
      <c r="AD37" s="769"/>
      <c r="AE37" s="170"/>
      <c r="AF37" s="171"/>
      <c r="AG37" s="172"/>
      <c r="AH37" s="168"/>
      <c r="AI37" s="171"/>
      <c r="AJ37" s="175"/>
      <c r="AK37" s="191"/>
      <c r="AL37" s="729"/>
      <c r="AM37" s="179"/>
      <c r="AN37" s="194"/>
      <c r="AO37" s="179"/>
      <c r="AP37" s="180"/>
      <c r="AQ37" s="180"/>
    </row>
    <row r="38" spans="1:79" ht="69.95" hidden="1" customHeight="1" x14ac:dyDescent="0.8">
      <c r="A38" s="735"/>
      <c r="B38" s="738"/>
      <c r="C38" s="742"/>
      <c r="D38" s="743"/>
      <c r="E38" s="762"/>
      <c r="F38" s="743"/>
      <c r="G38" s="558" t="s">
        <v>13</v>
      </c>
      <c r="H38" s="750"/>
      <c r="I38" s="182"/>
      <c r="J38" s="182"/>
      <c r="K38" s="182"/>
      <c r="L38" s="182"/>
      <c r="M38" s="192"/>
      <c r="N38" s="192"/>
      <c r="O38" s="192"/>
      <c r="P38" s="192"/>
      <c r="Q38" s="192"/>
      <c r="R38" s="222"/>
      <c r="S38" s="190"/>
      <c r="T38" s="191"/>
      <c r="U38" s="190"/>
      <c r="V38" s="223"/>
      <c r="W38" s="187"/>
      <c r="X38" s="223"/>
      <c r="Y38" s="190"/>
      <c r="Z38" s="223"/>
      <c r="AA38" s="187"/>
      <c r="AB38" s="186"/>
      <c r="AC38" s="223"/>
      <c r="AD38" s="770"/>
      <c r="AE38" s="184"/>
      <c r="AF38" s="191"/>
      <c r="AG38" s="186"/>
      <c r="AH38" s="182"/>
      <c r="AI38" s="191"/>
      <c r="AJ38" s="190"/>
      <c r="AK38" s="191"/>
      <c r="AL38" s="730"/>
      <c r="AM38" s="179"/>
      <c r="AN38" s="194"/>
      <c r="AO38" s="179"/>
      <c r="AP38" s="180"/>
      <c r="AQ38" s="180"/>
    </row>
    <row r="39" spans="1:79" s="207" customFormat="1" ht="69.95" hidden="1" customHeight="1" thickBot="1" x14ac:dyDescent="0.85">
      <c r="A39" s="736"/>
      <c r="B39" s="739"/>
      <c r="C39" s="744"/>
      <c r="D39" s="745"/>
      <c r="E39" s="763"/>
      <c r="F39" s="745"/>
      <c r="G39" s="562" t="s">
        <v>14</v>
      </c>
      <c r="H39" s="751"/>
      <c r="I39" s="196">
        <f>SUM(I37:I38)</f>
        <v>0</v>
      </c>
      <c r="J39" s="196"/>
      <c r="K39" s="196"/>
      <c r="L39" s="196"/>
      <c r="M39" s="196">
        <f t="shared" ref="M39:R39" si="71">SUM(M37:M38)</f>
        <v>0</v>
      </c>
      <c r="N39" s="196">
        <f t="shared" ref="N39:Q39" si="72">SUM(N37:N38)</f>
        <v>0</v>
      </c>
      <c r="O39" s="196">
        <f t="shared" si="72"/>
        <v>0</v>
      </c>
      <c r="P39" s="196">
        <f t="shared" si="72"/>
        <v>0</v>
      </c>
      <c r="Q39" s="196">
        <f t="shared" si="72"/>
        <v>0</v>
      </c>
      <c r="R39" s="201">
        <f t="shared" si="71"/>
        <v>0</v>
      </c>
      <c r="S39" s="202"/>
      <c r="T39" s="199">
        <f t="shared" ref="T39" si="73">SUM(T37:T38)</f>
        <v>0</v>
      </c>
      <c r="U39" s="202"/>
      <c r="V39" s="201">
        <f t="shared" ref="V39" si="74">SUM(V37:V38)</f>
        <v>0</v>
      </c>
      <c r="W39" s="197"/>
      <c r="X39" s="201">
        <f t="shared" ref="X39" si="75">SUM(X37:X38)</f>
        <v>0</v>
      </c>
      <c r="Y39" s="202"/>
      <c r="Z39" s="201">
        <f t="shared" ref="Z39" si="76">SUM(Z37:Z38)</f>
        <v>0</v>
      </c>
      <c r="AA39" s="197"/>
      <c r="AB39" s="200"/>
      <c r="AC39" s="201">
        <f t="shared" ref="AC39" si="77">SUM(AC37:AC38)</f>
        <v>0</v>
      </c>
      <c r="AD39" s="771"/>
      <c r="AE39" s="198"/>
      <c r="AF39" s="199">
        <f t="shared" ref="AF39" si="78">SUM(AF37:AF38)</f>
        <v>0</v>
      </c>
      <c r="AG39" s="200"/>
      <c r="AH39" s="196">
        <f>SUM(AH37:AH38)</f>
        <v>0</v>
      </c>
      <c r="AI39" s="199"/>
      <c r="AJ39" s="202">
        <f t="shared" ref="AJ39" si="79">SUM(AJ37:AJ38)</f>
        <v>0</v>
      </c>
      <c r="AK39" s="224"/>
      <c r="AL39" s="731"/>
      <c r="AM39" s="204">
        <f>R39+T39+X39+Z39+AC39+AF39+AH39+AJ39+M39+V39</f>
        <v>0</v>
      </c>
      <c r="AN39" s="205">
        <f>I39-AM39</f>
        <v>0</v>
      </c>
      <c r="AO39" s="204">
        <f>J39</f>
        <v>0</v>
      </c>
      <c r="AP39" s="206">
        <f>S39+U39+Y39+AB39+AE39+AG39+AI39+AK39+W39+M39</f>
        <v>0</v>
      </c>
      <c r="AQ39" s="206">
        <f>AO39-AP39</f>
        <v>0</v>
      </c>
    </row>
    <row r="40" spans="1:79" s="221" customFormat="1" ht="69.95" hidden="1" customHeight="1" x14ac:dyDescent="0.8">
      <c r="A40" s="734"/>
      <c r="B40" s="737"/>
      <c r="C40" s="740"/>
      <c r="D40" s="741"/>
      <c r="E40" s="761"/>
      <c r="F40" s="741"/>
      <c r="G40" s="564" t="s">
        <v>12</v>
      </c>
      <c r="H40" s="749"/>
      <c r="I40" s="168"/>
      <c r="J40" s="168"/>
      <c r="K40" s="168"/>
      <c r="L40" s="168"/>
      <c r="M40" s="169"/>
      <c r="N40" s="169"/>
      <c r="O40" s="169"/>
      <c r="P40" s="169"/>
      <c r="Q40" s="169"/>
      <c r="R40" s="219"/>
      <c r="S40" s="175"/>
      <c r="T40" s="171"/>
      <c r="U40" s="175"/>
      <c r="V40" s="220"/>
      <c r="W40" s="173"/>
      <c r="X40" s="220"/>
      <c r="Y40" s="175"/>
      <c r="Z40" s="220"/>
      <c r="AA40" s="173"/>
      <c r="AB40" s="172"/>
      <c r="AC40" s="220"/>
      <c r="AD40" s="737"/>
      <c r="AE40" s="170"/>
      <c r="AF40" s="171"/>
      <c r="AG40" s="172"/>
      <c r="AH40" s="168"/>
      <c r="AI40" s="171"/>
      <c r="AJ40" s="175"/>
      <c r="AK40" s="191"/>
      <c r="AL40" s="729"/>
      <c r="AM40" s="179"/>
      <c r="AN40" s="194"/>
      <c r="AO40" s="179"/>
      <c r="AP40" s="180"/>
      <c r="AQ40" s="180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</row>
    <row r="41" spans="1:79" s="221" customFormat="1" ht="69.95" hidden="1" customHeight="1" x14ac:dyDescent="0.8">
      <c r="A41" s="735"/>
      <c r="B41" s="738"/>
      <c r="C41" s="742"/>
      <c r="D41" s="743"/>
      <c r="E41" s="762"/>
      <c r="F41" s="743"/>
      <c r="G41" s="558" t="s">
        <v>13</v>
      </c>
      <c r="H41" s="750"/>
      <c r="I41" s="182"/>
      <c r="J41" s="182"/>
      <c r="K41" s="182"/>
      <c r="L41" s="182"/>
      <c r="M41" s="192"/>
      <c r="N41" s="192"/>
      <c r="O41" s="192"/>
      <c r="P41" s="192"/>
      <c r="Q41" s="192"/>
      <c r="R41" s="222"/>
      <c r="S41" s="190"/>
      <c r="T41" s="191"/>
      <c r="U41" s="190"/>
      <c r="V41" s="223"/>
      <c r="W41" s="187"/>
      <c r="X41" s="223"/>
      <c r="Y41" s="190"/>
      <c r="Z41" s="223"/>
      <c r="AA41" s="187"/>
      <c r="AB41" s="186"/>
      <c r="AC41" s="223"/>
      <c r="AD41" s="738"/>
      <c r="AE41" s="184"/>
      <c r="AF41" s="191"/>
      <c r="AG41" s="186"/>
      <c r="AH41" s="182"/>
      <c r="AI41" s="191"/>
      <c r="AJ41" s="190"/>
      <c r="AK41" s="191"/>
      <c r="AL41" s="730"/>
      <c r="AM41" s="179"/>
      <c r="AN41" s="194"/>
      <c r="AO41" s="179"/>
      <c r="AP41" s="180"/>
      <c r="AQ41" s="180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</row>
    <row r="42" spans="1:79" s="225" customFormat="1" ht="69.95" hidden="1" customHeight="1" thickBot="1" x14ac:dyDescent="0.85">
      <c r="A42" s="736"/>
      <c r="B42" s="739"/>
      <c r="C42" s="744"/>
      <c r="D42" s="745"/>
      <c r="E42" s="763"/>
      <c r="F42" s="745"/>
      <c r="G42" s="562" t="s">
        <v>14</v>
      </c>
      <c r="H42" s="751"/>
      <c r="I42" s="196">
        <f>SUM(I40:I41)</f>
        <v>0</v>
      </c>
      <c r="J42" s="196"/>
      <c r="K42" s="196"/>
      <c r="L42" s="196"/>
      <c r="M42" s="196">
        <f t="shared" ref="M42:R42" si="80">SUM(M40:M41)</f>
        <v>0</v>
      </c>
      <c r="N42" s="196">
        <f t="shared" ref="N42:Q42" si="81">SUM(N40:N41)</f>
        <v>0</v>
      </c>
      <c r="O42" s="196">
        <f t="shared" si="81"/>
        <v>0</v>
      </c>
      <c r="P42" s="196">
        <f t="shared" si="81"/>
        <v>0</v>
      </c>
      <c r="Q42" s="196">
        <f t="shared" si="81"/>
        <v>0</v>
      </c>
      <c r="R42" s="201">
        <f t="shared" si="80"/>
        <v>0</v>
      </c>
      <c r="S42" s="202"/>
      <c r="T42" s="199">
        <f t="shared" ref="T42" si="82">SUM(T40:T41)</f>
        <v>0</v>
      </c>
      <c r="U42" s="202"/>
      <c r="V42" s="201">
        <f t="shared" ref="V42" si="83">SUM(V40:V41)</f>
        <v>0</v>
      </c>
      <c r="W42" s="197"/>
      <c r="X42" s="201">
        <f t="shared" ref="X42" si="84">SUM(X40:X41)</f>
        <v>0</v>
      </c>
      <c r="Y42" s="202"/>
      <c r="Z42" s="201">
        <f>SUM(Z40:Z41)</f>
        <v>0</v>
      </c>
      <c r="AA42" s="197"/>
      <c r="AB42" s="200"/>
      <c r="AC42" s="201">
        <f t="shared" ref="AC42" si="85">SUM(AC40:AC41)</f>
        <v>0</v>
      </c>
      <c r="AD42" s="739"/>
      <c r="AE42" s="198"/>
      <c r="AF42" s="199">
        <f t="shared" ref="AF42" si="86">SUM(AF40:AF41)</f>
        <v>0</v>
      </c>
      <c r="AG42" s="200"/>
      <c r="AH42" s="196">
        <f t="shared" ref="AH42" si="87">SUM(AH40:AH41)</f>
        <v>0</v>
      </c>
      <c r="AI42" s="199"/>
      <c r="AJ42" s="202">
        <f t="shared" ref="AJ42" si="88">SUM(AJ40:AJ41)</f>
        <v>0</v>
      </c>
      <c r="AK42" s="224"/>
      <c r="AL42" s="731"/>
      <c r="AM42" s="204">
        <f>R42+T42+X42+Z42+AC42+AF42+AH42+AJ42+M42+V42</f>
        <v>0</v>
      </c>
      <c r="AN42" s="205">
        <f>I42-AM42</f>
        <v>0</v>
      </c>
      <c r="AO42" s="204">
        <f>J42</f>
        <v>0</v>
      </c>
      <c r="AP42" s="206">
        <f>S42+U42+Y42+AB42+AE42+AG42+AI42+AK42+W42+M42</f>
        <v>0</v>
      </c>
      <c r="AQ42" s="206">
        <f>AO42-AP42</f>
        <v>0</v>
      </c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</row>
    <row r="43" spans="1:79" s="221" customFormat="1" ht="69.95" customHeight="1" x14ac:dyDescent="0.8">
      <c r="A43" s="734">
        <v>21501</v>
      </c>
      <c r="B43" s="737" t="s">
        <v>161</v>
      </c>
      <c r="C43" s="740" t="s">
        <v>273</v>
      </c>
      <c r="D43" s="741"/>
      <c r="E43" s="746" t="s">
        <v>347</v>
      </c>
      <c r="F43" s="741"/>
      <c r="G43" s="564" t="s">
        <v>12</v>
      </c>
      <c r="H43" s="749"/>
      <c r="I43" s="168">
        <v>39600</v>
      </c>
      <c r="J43" s="168"/>
      <c r="K43" s="168"/>
      <c r="L43" s="168"/>
      <c r="M43" s="169"/>
      <c r="N43" s="169"/>
      <c r="O43" s="169"/>
      <c r="P43" s="169"/>
      <c r="Q43" s="169"/>
      <c r="R43" s="219"/>
      <c r="S43" s="175"/>
      <c r="T43" s="171"/>
      <c r="U43" s="175"/>
      <c r="V43" s="220"/>
      <c r="W43" s="173"/>
      <c r="X43" s="220"/>
      <c r="Y43" s="175"/>
      <c r="Z43" s="220"/>
      <c r="AA43" s="173"/>
      <c r="AB43" s="172"/>
      <c r="AC43" s="220"/>
      <c r="AD43" s="737"/>
      <c r="AE43" s="170"/>
      <c r="AF43" s="171"/>
      <c r="AG43" s="172"/>
      <c r="AH43" s="168"/>
      <c r="AI43" s="171"/>
      <c r="AJ43" s="175">
        <v>39600</v>
      </c>
      <c r="AK43" s="191"/>
      <c r="AL43" s="729" t="s">
        <v>303</v>
      </c>
      <c r="AM43" s="179"/>
      <c r="AN43" s="194"/>
      <c r="AO43" s="179"/>
      <c r="AP43" s="180"/>
      <c r="AQ43" s="180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</row>
    <row r="44" spans="1:79" s="221" customFormat="1" ht="69.95" customHeight="1" x14ac:dyDescent="0.8">
      <c r="A44" s="735"/>
      <c r="B44" s="738"/>
      <c r="C44" s="742"/>
      <c r="D44" s="743"/>
      <c r="E44" s="747"/>
      <c r="F44" s="743"/>
      <c r="G44" s="558" t="s">
        <v>13</v>
      </c>
      <c r="H44" s="750"/>
      <c r="I44" s="182"/>
      <c r="J44" s="182"/>
      <c r="K44" s="182"/>
      <c r="L44" s="182"/>
      <c r="M44" s="192"/>
      <c r="N44" s="192"/>
      <c r="O44" s="192"/>
      <c r="P44" s="192"/>
      <c r="Q44" s="192"/>
      <c r="R44" s="222"/>
      <c r="S44" s="190"/>
      <c r="T44" s="191"/>
      <c r="U44" s="190"/>
      <c r="V44" s="223"/>
      <c r="W44" s="187"/>
      <c r="X44" s="223"/>
      <c r="Y44" s="190"/>
      <c r="Z44" s="223"/>
      <c r="AA44" s="187"/>
      <c r="AB44" s="186"/>
      <c r="AC44" s="223"/>
      <c r="AD44" s="738"/>
      <c r="AE44" s="184"/>
      <c r="AF44" s="191"/>
      <c r="AG44" s="186"/>
      <c r="AH44" s="182"/>
      <c r="AI44" s="191"/>
      <c r="AJ44" s="190"/>
      <c r="AK44" s="191"/>
      <c r="AL44" s="730"/>
      <c r="AM44" s="179"/>
      <c r="AN44" s="194"/>
      <c r="AO44" s="179"/>
      <c r="AP44" s="180"/>
      <c r="AQ44" s="180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</row>
    <row r="45" spans="1:79" s="225" customFormat="1" ht="69.95" customHeight="1" thickBot="1" x14ac:dyDescent="0.85">
      <c r="A45" s="736"/>
      <c r="B45" s="739"/>
      <c r="C45" s="744"/>
      <c r="D45" s="745"/>
      <c r="E45" s="748"/>
      <c r="F45" s="745"/>
      <c r="G45" s="562" t="s">
        <v>14</v>
      </c>
      <c r="H45" s="751"/>
      <c r="I45" s="196">
        <f>SUM(I43:I44)</f>
        <v>39600</v>
      </c>
      <c r="J45" s="196"/>
      <c r="K45" s="196"/>
      <c r="L45" s="196"/>
      <c r="M45" s="196">
        <f t="shared" ref="M45:R45" si="89">SUM(M43:M44)</f>
        <v>0</v>
      </c>
      <c r="N45" s="196">
        <f t="shared" si="89"/>
        <v>0</v>
      </c>
      <c r="O45" s="196">
        <f t="shared" si="89"/>
        <v>0</v>
      </c>
      <c r="P45" s="196">
        <f t="shared" si="89"/>
        <v>0</v>
      </c>
      <c r="Q45" s="196">
        <f t="shared" si="89"/>
        <v>0</v>
      </c>
      <c r="R45" s="201">
        <f t="shared" si="89"/>
        <v>0</v>
      </c>
      <c r="S45" s="202"/>
      <c r="T45" s="199">
        <f t="shared" ref="T45" si="90">SUM(T43:T44)</f>
        <v>0</v>
      </c>
      <c r="U45" s="202"/>
      <c r="V45" s="201">
        <f t="shared" ref="V45" si="91">SUM(V43:V44)</f>
        <v>0</v>
      </c>
      <c r="W45" s="197"/>
      <c r="X45" s="201">
        <f t="shared" ref="X45" si="92">SUM(X43:X44)</f>
        <v>0</v>
      </c>
      <c r="Y45" s="202"/>
      <c r="Z45" s="201">
        <f>SUM(Z43:Z44)</f>
        <v>0</v>
      </c>
      <c r="AA45" s="197"/>
      <c r="AB45" s="200"/>
      <c r="AC45" s="201">
        <f t="shared" ref="AC45" si="93">SUM(AC43:AC44)</f>
        <v>0</v>
      </c>
      <c r="AD45" s="739"/>
      <c r="AE45" s="198"/>
      <c r="AF45" s="199">
        <f t="shared" ref="AF45" si="94">SUM(AF43:AF44)</f>
        <v>0</v>
      </c>
      <c r="AG45" s="200"/>
      <c r="AH45" s="196">
        <f t="shared" ref="AH45" si="95">SUM(AH43:AH44)</f>
        <v>0</v>
      </c>
      <c r="AI45" s="199"/>
      <c r="AJ45" s="202">
        <f t="shared" ref="AJ45" si="96">SUM(AJ43:AJ44)</f>
        <v>39600</v>
      </c>
      <c r="AK45" s="224"/>
      <c r="AL45" s="731"/>
      <c r="AM45" s="204">
        <f>R45+T45+X45+Z45+AC45+AF45+AH45+AJ45+M45+V45</f>
        <v>39600</v>
      </c>
      <c r="AN45" s="205">
        <f>I45-AM45</f>
        <v>0</v>
      </c>
      <c r="AO45" s="204">
        <f>J45</f>
        <v>0</v>
      </c>
      <c r="AP45" s="206">
        <f>S45+U45+Y45+AB45+AE45+AG45+AI45+AK45+W45+M45</f>
        <v>0</v>
      </c>
      <c r="AQ45" s="206">
        <f>AO45-AP45</f>
        <v>0</v>
      </c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</row>
    <row r="46" spans="1:79" s="221" customFormat="1" ht="69.95" hidden="1" customHeight="1" x14ac:dyDescent="0.8">
      <c r="A46" s="734">
        <v>21501</v>
      </c>
      <c r="B46" s="737" t="s">
        <v>153</v>
      </c>
      <c r="C46" s="758" t="s">
        <v>252</v>
      </c>
      <c r="D46" s="741"/>
      <c r="E46" s="761"/>
      <c r="F46" s="741"/>
      <c r="G46" s="564" t="s">
        <v>12</v>
      </c>
      <c r="H46" s="749"/>
      <c r="I46" s="168"/>
      <c r="J46" s="168"/>
      <c r="K46" s="168"/>
      <c r="L46" s="168"/>
      <c r="M46" s="169"/>
      <c r="N46" s="169"/>
      <c r="O46" s="169"/>
      <c r="P46" s="169"/>
      <c r="Q46" s="169"/>
      <c r="R46" s="219"/>
      <c r="S46" s="175"/>
      <c r="T46" s="171"/>
      <c r="U46" s="175"/>
      <c r="V46" s="220"/>
      <c r="W46" s="173"/>
      <c r="X46" s="220"/>
      <c r="Y46" s="175"/>
      <c r="Z46" s="220"/>
      <c r="AA46" s="173"/>
      <c r="AB46" s="172"/>
      <c r="AC46" s="220"/>
      <c r="AD46" s="737"/>
      <c r="AE46" s="170"/>
      <c r="AF46" s="171"/>
      <c r="AG46" s="172"/>
      <c r="AH46" s="168"/>
      <c r="AI46" s="171"/>
      <c r="AJ46" s="175"/>
      <c r="AK46" s="191"/>
      <c r="AL46" s="729"/>
      <c r="AM46" s="179"/>
      <c r="AN46" s="194"/>
      <c r="AO46" s="179"/>
      <c r="AP46" s="180"/>
      <c r="AQ46" s="180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</row>
    <row r="47" spans="1:79" s="221" customFormat="1" ht="69.75" hidden="1" customHeight="1" x14ac:dyDescent="0.8">
      <c r="A47" s="735"/>
      <c r="B47" s="738"/>
      <c r="C47" s="759"/>
      <c r="D47" s="743"/>
      <c r="E47" s="762"/>
      <c r="F47" s="743"/>
      <c r="G47" s="558" t="s">
        <v>13</v>
      </c>
      <c r="H47" s="750"/>
      <c r="I47" s="182"/>
      <c r="J47" s="182"/>
      <c r="K47" s="182"/>
      <c r="L47" s="182"/>
      <c r="M47" s="192"/>
      <c r="N47" s="192"/>
      <c r="O47" s="192"/>
      <c r="P47" s="192"/>
      <c r="Q47" s="192"/>
      <c r="R47" s="222"/>
      <c r="S47" s="190"/>
      <c r="T47" s="191"/>
      <c r="U47" s="190"/>
      <c r="V47" s="223"/>
      <c r="W47" s="187"/>
      <c r="X47" s="223"/>
      <c r="Y47" s="190"/>
      <c r="Z47" s="223"/>
      <c r="AA47" s="187"/>
      <c r="AB47" s="186"/>
      <c r="AC47" s="223"/>
      <c r="AD47" s="738"/>
      <c r="AE47" s="184"/>
      <c r="AF47" s="191"/>
      <c r="AG47" s="186"/>
      <c r="AH47" s="182"/>
      <c r="AI47" s="191"/>
      <c r="AJ47" s="190"/>
      <c r="AK47" s="191"/>
      <c r="AL47" s="730"/>
      <c r="AM47" s="179"/>
      <c r="AN47" s="194"/>
      <c r="AO47" s="179"/>
      <c r="AP47" s="180"/>
      <c r="AQ47" s="180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</row>
    <row r="48" spans="1:79" s="225" customFormat="1" ht="69.95" hidden="1" customHeight="1" thickBot="1" x14ac:dyDescent="0.85">
      <c r="A48" s="736"/>
      <c r="B48" s="739"/>
      <c r="C48" s="760"/>
      <c r="D48" s="745"/>
      <c r="E48" s="763"/>
      <c r="F48" s="745"/>
      <c r="G48" s="562" t="s">
        <v>14</v>
      </c>
      <c r="H48" s="751"/>
      <c r="I48" s="196">
        <f>SUM(I46:I47)</f>
        <v>0</v>
      </c>
      <c r="J48" s="196"/>
      <c r="K48" s="196"/>
      <c r="L48" s="196"/>
      <c r="M48" s="196">
        <f t="shared" ref="M48:R48" si="97">SUM(M46:M47)</f>
        <v>0</v>
      </c>
      <c r="N48" s="196">
        <f t="shared" ref="N48:Q48" si="98">SUM(N46:N47)</f>
        <v>0</v>
      </c>
      <c r="O48" s="196">
        <f t="shared" si="98"/>
        <v>0</v>
      </c>
      <c r="P48" s="196">
        <f t="shared" si="98"/>
        <v>0</v>
      </c>
      <c r="Q48" s="196">
        <f t="shared" si="98"/>
        <v>0</v>
      </c>
      <c r="R48" s="201">
        <f t="shared" si="97"/>
        <v>0</v>
      </c>
      <c r="S48" s="202"/>
      <c r="T48" s="199">
        <f t="shared" ref="T48" si="99">SUM(T46:T47)</f>
        <v>0</v>
      </c>
      <c r="U48" s="202"/>
      <c r="V48" s="201">
        <f t="shared" ref="V48" si="100">SUM(V46:V47)</f>
        <v>0</v>
      </c>
      <c r="W48" s="197"/>
      <c r="X48" s="201">
        <f t="shared" ref="X48" si="101">SUM(X46:X47)</f>
        <v>0</v>
      </c>
      <c r="Y48" s="202"/>
      <c r="Z48" s="201">
        <f>SUM(Z46:Z47)</f>
        <v>0</v>
      </c>
      <c r="AA48" s="197"/>
      <c r="AB48" s="200"/>
      <c r="AC48" s="201">
        <f t="shared" ref="AC48" si="102">SUM(AC46:AC47)</f>
        <v>0</v>
      </c>
      <c r="AD48" s="739"/>
      <c r="AE48" s="198"/>
      <c r="AF48" s="199">
        <f t="shared" ref="AF48" si="103">SUM(AF46:AF47)</f>
        <v>0</v>
      </c>
      <c r="AG48" s="200"/>
      <c r="AH48" s="196">
        <f t="shared" ref="AH48" si="104">SUM(AH46:AH47)</f>
        <v>0</v>
      </c>
      <c r="AI48" s="199"/>
      <c r="AJ48" s="202">
        <f t="shared" ref="AJ48" si="105">SUM(AJ46:AJ47)</f>
        <v>0</v>
      </c>
      <c r="AK48" s="224"/>
      <c r="AL48" s="731"/>
      <c r="AM48" s="204">
        <f>R48+T48+X48+Z48+AC48+AF48+AH48+AJ48+M48+V48</f>
        <v>0</v>
      </c>
      <c r="AN48" s="205">
        <f>I48-AM48</f>
        <v>0</v>
      </c>
      <c r="AO48" s="204">
        <f>J48</f>
        <v>0</v>
      </c>
      <c r="AP48" s="206">
        <f>S48+U48+Y48+AB48+AE48+AG48+AI48+AK48+W48+M48+N48</f>
        <v>0</v>
      </c>
      <c r="AQ48" s="206">
        <f>AO48-AP48</f>
        <v>0</v>
      </c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7"/>
      <c r="BX48" s="207"/>
      <c r="BY48" s="207"/>
      <c r="BZ48" s="207"/>
      <c r="CA48" s="207"/>
    </row>
    <row r="49" spans="1:79" s="221" customFormat="1" ht="69.95" hidden="1" customHeight="1" x14ac:dyDescent="0.8">
      <c r="A49" s="734">
        <v>21501</v>
      </c>
      <c r="B49" s="737" t="s">
        <v>263</v>
      </c>
      <c r="C49" s="758" t="s">
        <v>264</v>
      </c>
      <c r="D49" s="741"/>
      <c r="E49" s="761"/>
      <c r="F49" s="741"/>
      <c r="G49" s="564" t="s">
        <v>12</v>
      </c>
      <c r="H49" s="749"/>
      <c r="I49" s="168"/>
      <c r="J49" s="168"/>
      <c r="K49" s="168"/>
      <c r="L49" s="168"/>
      <c r="M49" s="169"/>
      <c r="N49" s="169"/>
      <c r="O49" s="169"/>
      <c r="P49" s="169"/>
      <c r="Q49" s="169"/>
      <c r="R49" s="219"/>
      <c r="S49" s="175"/>
      <c r="T49" s="171"/>
      <c r="U49" s="175"/>
      <c r="V49" s="220"/>
      <c r="W49" s="173"/>
      <c r="X49" s="220"/>
      <c r="Y49" s="175"/>
      <c r="Z49" s="220"/>
      <c r="AA49" s="173"/>
      <c r="AB49" s="172"/>
      <c r="AC49" s="220"/>
      <c r="AD49" s="737"/>
      <c r="AE49" s="170"/>
      <c r="AF49" s="171"/>
      <c r="AG49" s="172"/>
      <c r="AH49" s="168"/>
      <c r="AI49" s="171"/>
      <c r="AJ49" s="175"/>
      <c r="AK49" s="191"/>
      <c r="AL49" s="729"/>
      <c r="AM49" s="179"/>
      <c r="AN49" s="194"/>
      <c r="AO49" s="179"/>
      <c r="AP49" s="180"/>
      <c r="AQ49" s="180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</row>
    <row r="50" spans="1:79" s="221" customFormat="1" ht="69.75" hidden="1" customHeight="1" x14ac:dyDescent="0.8">
      <c r="A50" s="735"/>
      <c r="B50" s="738"/>
      <c r="C50" s="759"/>
      <c r="D50" s="743"/>
      <c r="E50" s="762"/>
      <c r="F50" s="743"/>
      <c r="G50" s="558" t="s">
        <v>13</v>
      </c>
      <c r="H50" s="750"/>
      <c r="I50" s="182"/>
      <c r="J50" s="182"/>
      <c r="K50" s="182"/>
      <c r="L50" s="182"/>
      <c r="M50" s="192"/>
      <c r="N50" s="192"/>
      <c r="O50" s="192"/>
      <c r="P50" s="192"/>
      <c r="Q50" s="192"/>
      <c r="R50" s="222"/>
      <c r="S50" s="190"/>
      <c r="T50" s="191"/>
      <c r="U50" s="190"/>
      <c r="V50" s="223"/>
      <c r="W50" s="187"/>
      <c r="X50" s="223"/>
      <c r="Y50" s="190"/>
      <c r="Z50" s="223"/>
      <c r="AA50" s="187"/>
      <c r="AB50" s="186"/>
      <c r="AC50" s="223"/>
      <c r="AD50" s="738"/>
      <c r="AE50" s="184"/>
      <c r="AF50" s="191"/>
      <c r="AG50" s="186"/>
      <c r="AH50" s="182"/>
      <c r="AI50" s="191"/>
      <c r="AJ50" s="190"/>
      <c r="AK50" s="191"/>
      <c r="AL50" s="730"/>
      <c r="AM50" s="179"/>
      <c r="AN50" s="194"/>
      <c r="AO50" s="179"/>
      <c r="AP50" s="180"/>
      <c r="AQ50" s="180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</row>
    <row r="51" spans="1:79" s="225" customFormat="1" ht="69.75" hidden="1" customHeight="1" thickBot="1" x14ac:dyDescent="0.85">
      <c r="A51" s="736"/>
      <c r="B51" s="739"/>
      <c r="C51" s="760"/>
      <c r="D51" s="745"/>
      <c r="E51" s="763"/>
      <c r="F51" s="745"/>
      <c r="G51" s="562" t="s">
        <v>14</v>
      </c>
      <c r="H51" s="751"/>
      <c r="I51" s="196">
        <f>SUM(I49:I50)</f>
        <v>0</v>
      </c>
      <c r="J51" s="196"/>
      <c r="K51" s="196"/>
      <c r="L51" s="196"/>
      <c r="M51" s="196">
        <f t="shared" ref="M51:R51" si="106">SUM(M49:M50)</f>
        <v>0</v>
      </c>
      <c r="N51" s="196">
        <f t="shared" ref="N51:Q51" si="107">SUM(N49:N50)</f>
        <v>0</v>
      </c>
      <c r="O51" s="196">
        <f t="shared" si="107"/>
        <v>0</v>
      </c>
      <c r="P51" s="196">
        <f t="shared" si="107"/>
        <v>0</v>
      </c>
      <c r="Q51" s="196">
        <f t="shared" si="107"/>
        <v>0</v>
      </c>
      <c r="R51" s="201">
        <f t="shared" si="106"/>
        <v>0</v>
      </c>
      <c r="S51" s="202"/>
      <c r="T51" s="199">
        <f t="shared" ref="T51" si="108">SUM(T49:T50)</f>
        <v>0</v>
      </c>
      <c r="U51" s="202"/>
      <c r="V51" s="201">
        <f t="shared" ref="V51" si="109">SUM(V49:V50)</f>
        <v>0</v>
      </c>
      <c r="W51" s="197"/>
      <c r="X51" s="201">
        <f t="shared" ref="X51" si="110">SUM(X49:X50)</f>
        <v>0</v>
      </c>
      <c r="Y51" s="202"/>
      <c r="Z51" s="201">
        <f>SUM(Z49:Z50)</f>
        <v>0</v>
      </c>
      <c r="AA51" s="197"/>
      <c r="AB51" s="200"/>
      <c r="AC51" s="201">
        <f t="shared" ref="AC51" si="111">SUM(AC49:AC50)</f>
        <v>0</v>
      </c>
      <c r="AD51" s="739"/>
      <c r="AE51" s="198"/>
      <c r="AF51" s="199">
        <f t="shared" ref="AF51" si="112">SUM(AF49:AF50)</f>
        <v>0</v>
      </c>
      <c r="AG51" s="200"/>
      <c r="AH51" s="196">
        <f t="shared" ref="AH51" si="113">SUM(AH49:AH50)</f>
        <v>0</v>
      </c>
      <c r="AI51" s="199"/>
      <c r="AJ51" s="202">
        <f t="shared" ref="AJ51" si="114">SUM(AJ49:AJ50)</f>
        <v>0</v>
      </c>
      <c r="AK51" s="224"/>
      <c r="AL51" s="731"/>
      <c r="AM51" s="204">
        <f>R51+T51+X51+Z51+AC51+AF51+AH51+AJ51+M51+V51</f>
        <v>0</v>
      </c>
      <c r="AN51" s="205">
        <f>I51-AM51</f>
        <v>0</v>
      </c>
      <c r="AO51" s="204">
        <f>J51</f>
        <v>0</v>
      </c>
      <c r="AP51" s="206">
        <f>S51+U51+Y51+AB51+AE51+AG51+AI51+AK51+W51+M51</f>
        <v>0</v>
      </c>
      <c r="AQ51" s="206">
        <f>AO51-AP51</f>
        <v>0</v>
      </c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  <c r="CA51" s="207"/>
    </row>
    <row r="52" spans="1:79" s="221" customFormat="1" ht="69.95" hidden="1" customHeight="1" x14ac:dyDescent="0.8">
      <c r="A52" s="734">
        <v>21505</v>
      </c>
      <c r="B52" s="737" t="s">
        <v>253</v>
      </c>
      <c r="C52" s="758" t="s">
        <v>254</v>
      </c>
      <c r="D52" s="741"/>
      <c r="E52" s="761"/>
      <c r="F52" s="741"/>
      <c r="G52" s="564" t="s">
        <v>12</v>
      </c>
      <c r="H52" s="749"/>
      <c r="I52" s="168"/>
      <c r="J52" s="168"/>
      <c r="K52" s="168"/>
      <c r="L52" s="168"/>
      <c r="M52" s="169"/>
      <c r="N52" s="169"/>
      <c r="O52" s="169"/>
      <c r="P52" s="169"/>
      <c r="Q52" s="169"/>
      <c r="R52" s="219"/>
      <c r="S52" s="175"/>
      <c r="T52" s="171"/>
      <c r="U52" s="175"/>
      <c r="V52" s="220"/>
      <c r="W52" s="173"/>
      <c r="X52" s="220"/>
      <c r="Y52" s="175"/>
      <c r="Z52" s="220"/>
      <c r="AA52" s="173"/>
      <c r="AB52" s="172"/>
      <c r="AC52" s="220"/>
      <c r="AD52" s="737"/>
      <c r="AE52" s="170"/>
      <c r="AF52" s="171"/>
      <c r="AG52" s="172"/>
      <c r="AH52" s="168"/>
      <c r="AI52" s="171"/>
      <c r="AJ52" s="175"/>
      <c r="AK52" s="191"/>
      <c r="AL52" s="729"/>
      <c r="AM52" s="179"/>
      <c r="AN52" s="194"/>
      <c r="AO52" s="179"/>
      <c r="AP52" s="180"/>
      <c r="AQ52" s="180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</row>
    <row r="53" spans="1:79" s="221" customFormat="1" ht="69.75" hidden="1" customHeight="1" x14ac:dyDescent="0.8">
      <c r="A53" s="735"/>
      <c r="B53" s="738"/>
      <c r="C53" s="759"/>
      <c r="D53" s="743"/>
      <c r="E53" s="762"/>
      <c r="F53" s="743"/>
      <c r="G53" s="558" t="s">
        <v>13</v>
      </c>
      <c r="H53" s="750"/>
      <c r="I53" s="182"/>
      <c r="J53" s="182"/>
      <c r="K53" s="182"/>
      <c r="L53" s="182"/>
      <c r="M53" s="192"/>
      <c r="N53" s="192"/>
      <c r="O53" s="192"/>
      <c r="P53" s="192"/>
      <c r="Q53" s="192"/>
      <c r="R53" s="222"/>
      <c r="S53" s="190"/>
      <c r="T53" s="191"/>
      <c r="U53" s="190"/>
      <c r="V53" s="223"/>
      <c r="W53" s="187"/>
      <c r="X53" s="223"/>
      <c r="Y53" s="190"/>
      <c r="Z53" s="223"/>
      <c r="AA53" s="187"/>
      <c r="AB53" s="186"/>
      <c r="AC53" s="223"/>
      <c r="AD53" s="738"/>
      <c r="AE53" s="184"/>
      <c r="AF53" s="191"/>
      <c r="AG53" s="186"/>
      <c r="AH53" s="182"/>
      <c r="AI53" s="191"/>
      <c r="AJ53" s="190"/>
      <c r="AK53" s="191"/>
      <c r="AL53" s="730"/>
      <c r="AM53" s="179"/>
      <c r="AN53" s="194"/>
      <c r="AO53" s="179"/>
      <c r="AP53" s="180"/>
      <c r="AQ53" s="180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</row>
    <row r="54" spans="1:79" s="225" customFormat="1" ht="69.75" hidden="1" customHeight="1" thickBot="1" x14ac:dyDescent="0.85">
      <c r="A54" s="736"/>
      <c r="B54" s="739"/>
      <c r="C54" s="760"/>
      <c r="D54" s="745"/>
      <c r="E54" s="763"/>
      <c r="F54" s="745"/>
      <c r="G54" s="562" t="s">
        <v>14</v>
      </c>
      <c r="H54" s="751"/>
      <c r="I54" s="196">
        <f>SUM(I52:I53)</f>
        <v>0</v>
      </c>
      <c r="J54" s="196"/>
      <c r="K54" s="196"/>
      <c r="L54" s="196"/>
      <c r="M54" s="196">
        <f t="shared" ref="M54:R54" si="115">SUM(M52:M53)</f>
        <v>0</v>
      </c>
      <c r="N54" s="196">
        <f t="shared" ref="N54:Q54" si="116">SUM(N52:N53)</f>
        <v>0</v>
      </c>
      <c r="O54" s="196">
        <f t="shared" si="116"/>
        <v>0</v>
      </c>
      <c r="P54" s="196">
        <f t="shared" si="116"/>
        <v>0</v>
      </c>
      <c r="Q54" s="196">
        <f t="shared" si="116"/>
        <v>0</v>
      </c>
      <c r="R54" s="201">
        <f t="shared" si="115"/>
        <v>0</v>
      </c>
      <c r="S54" s="202"/>
      <c r="T54" s="199">
        <f t="shared" ref="T54" si="117">SUM(T52:T53)</f>
        <v>0</v>
      </c>
      <c r="U54" s="202"/>
      <c r="V54" s="201">
        <f t="shared" ref="V54" si="118">SUM(V52:V53)</f>
        <v>0</v>
      </c>
      <c r="W54" s="197"/>
      <c r="X54" s="201">
        <f t="shared" ref="X54" si="119">SUM(X52:X53)</f>
        <v>0</v>
      </c>
      <c r="Y54" s="202"/>
      <c r="Z54" s="201">
        <f>SUM(Z52:Z53)</f>
        <v>0</v>
      </c>
      <c r="AA54" s="197"/>
      <c r="AB54" s="200"/>
      <c r="AC54" s="201">
        <f t="shared" ref="AC54" si="120">SUM(AC52:AC53)</f>
        <v>0</v>
      </c>
      <c r="AD54" s="739"/>
      <c r="AE54" s="198"/>
      <c r="AF54" s="199">
        <f t="shared" ref="AF54" si="121">SUM(AF52:AF53)</f>
        <v>0</v>
      </c>
      <c r="AG54" s="200"/>
      <c r="AH54" s="196">
        <f t="shared" ref="AH54" si="122">SUM(AH52:AH53)</f>
        <v>0</v>
      </c>
      <c r="AI54" s="199"/>
      <c r="AJ54" s="202">
        <f t="shared" ref="AJ54" si="123">SUM(AJ52:AJ53)</f>
        <v>0</v>
      </c>
      <c r="AK54" s="224"/>
      <c r="AL54" s="731"/>
      <c r="AM54" s="204">
        <f>R54+T54+X54+Z54+AC54+AF54+AH54+AJ54+M54+V54</f>
        <v>0</v>
      </c>
      <c r="AN54" s="205">
        <f>I54-AM54</f>
        <v>0</v>
      </c>
      <c r="AO54" s="204">
        <f>J54</f>
        <v>0</v>
      </c>
      <c r="AP54" s="206">
        <f>S54+U54+Y54+AB54+AE54+AG54+AI54+AK54+W54+M54</f>
        <v>0</v>
      </c>
      <c r="AQ54" s="206">
        <f>AO54-AP54</f>
        <v>0</v>
      </c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</row>
    <row r="55" spans="1:79" s="221" customFormat="1" ht="69.95" hidden="1" customHeight="1" x14ac:dyDescent="0.8">
      <c r="A55" s="734">
        <v>21505</v>
      </c>
      <c r="B55" s="737" t="s">
        <v>269</v>
      </c>
      <c r="C55" s="758" t="s">
        <v>270</v>
      </c>
      <c r="D55" s="741"/>
      <c r="E55" s="761"/>
      <c r="F55" s="741"/>
      <c r="G55" s="564" t="s">
        <v>12</v>
      </c>
      <c r="H55" s="749"/>
      <c r="I55" s="168"/>
      <c r="J55" s="168"/>
      <c r="K55" s="168"/>
      <c r="L55" s="168"/>
      <c r="M55" s="169"/>
      <c r="N55" s="169"/>
      <c r="O55" s="169"/>
      <c r="P55" s="169"/>
      <c r="Q55" s="169"/>
      <c r="R55" s="219"/>
      <c r="S55" s="175"/>
      <c r="T55" s="171"/>
      <c r="U55" s="175"/>
      <c r="V55" s="220"/>
      <c r="W55" s="173"/>
      <c r="X55" s="220"/>
      <c r="Y55" s="175"/>
      <c r="Z55" s="220"/>
      <c r="AA55" s="173"/>
      <c r="AB55" s="172"/>
      <c r="AC55" s="220"/>
      <c r="AD55" s="737"/>
      <c r="AE55" s="170"/>
      <c r="AF55" s="171"/>
      <c r="AG55" s="172"/>
      <c r="AH55" s="168"/>
      <c r="AI55" s="171"/>
      <c r="AJ55" s="175"/>
      <c r="AK55" s="191"/>
      <c r="AL55" s="729"/>
      <c r="AM55" s="179"/>
      <c r="AN55" s="194"/>
      <c r="AO55" s="179"/>
      <c r="AP55" s="180"/>
      <c r="AQ55" s="180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</row>
    <row r="56" spans="1:79" s="221" customFormat="1" ht="69.75" hidden="1" customHeight="1" x14ac:dyDescent="0.8">
      <c r="A56" s="735"/>
      <c r="B56" s="738"/>
      <c r="C56" s="759"/>
      <c r="D56" s="743"/>
      <c r="E56" s="762"/>
      <c r="F56" s="743"/>
      <c r="G56" s="558" t="s">
        <v>13</v>
      </c>
      <c r="H56" s="750"/>
      <c r="I56" s="182"/>
      <c r="J56" s="182"/>
      <c r="K56" s="182"/>
      <c r="L56" s="182"/>
      <c r="M56" s="192"/>
      <c r="N56" s="192"/>
      <c r="O56" s="192"/>
      <c r="P56" s="192"/>
      <c r="Q56" s="192"/>
      <c r="R56" s="222"/>
      <c r="S56" s="190"/>
      <c r="T56" s="191"/>
      <c r="U56" s="190"/>
      <c r="V56" s="223"/>
      <c r="W56" s="187"/>
      <c r="X56" s="223"/>
      <c r="Y56" s="190"/>
      <c r="Z56" s="223"/>
      <c r="AA56" s="187"/>
      <c r="AB56" s="186"/>
      <c r="AC56" s="223"/>
      <c r="AD56" s="738"/>
      <c r="AE56" s="184"/>
      <c r="AF56" s="191"/>
      <c r="AG56" s="186"/>
      <c r="AH56" s="182"/>
      <c r="AI56" s="191"/>
      <c r="AJ56" s="190"/>
      <c r="AK56" s="191"/>
      <c r="AL56" s="730"/>
      <c r="AM56" s="179"/>
      <c r="AN56" s="194"/>
      <c r="AO56" s="179"/>
      <c r="AP56" s="180"/>
      <c r="AQ56" s="180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</row>
    <row r="57" spans="1:79" s="225" customFormat="1" ht="69.75" hidden="1" customHeight="1" thickBot="1" x14ac:dyDescent="0.85">
      <c r="A57" s="736"/>
      <c r="B57" s="739"/>
      <c r="C57" s="760"/>
      <c r="D57" s="745"/>
      <c r="E57" s="763"/>
      <c r="F57" s="745"/>
      <c r="G57" s="562" t="s">
        <v>14</v>
      </c>
      <c r="H57" s="751"/>
      <c r="I57" s="196">
        <f>SUM(I55:I56)</f>
        <v>0</v>
      </c>
      <c r="J57" s="196"/>
      <c r="K57" s="196"/>
      <c r="L57" s="196"/>
      <c r="M57" s="196">
        <f t="shared" ref="M57:R57" si="124">SUM(M55:M56)</f>
        <v>0</v>
      </c>
      <c r="N57" s="196">
        <f t="shared" si="124"/>
        <v>0</v>
      </c>
      <c r="O57" s="196">
        <f t="shared" si="124"/>
        <v>0</v>
      </c>
      <c r="P57" s="196">
        <f t="shared" si="124"/>
        <v>0</v>
      </c>
      <c r="Q57" s="196">
        <f t="shared" si="124"/>
        <v>0</v>
      </c>
      <c r="R57" s="201">
        <f t="shared" si="124"/>
        <v>0</v>
      </c>
      <c r="S57" s="202"/>
      <c r="T57" s="199">
        <f t="shared" ref="T57" si="125">SUM(T55:T56)</f>
        <v>0</v>
      </c>
      <c r="U57" s="202"/>
      <c r="V57" s="201">
        <f t="shared" ref="V57" si="126">SUM(V55:V56)</f>
        <v>0</v>
      </c>
      <c r="W57" s="197"/>
      <c r="X57" s="201">
        <f t="shared" ref="X57" si="127">SUM(X55:X56)</f>
        <v>0</v>
      </c>
      <c r="Y57" s="202"/>
      <c r="Z57" s="201">
        <f>SUM(Z55:Z56)</f>
        <v>0</v>
      </c>
      <c r="AA57" s="197"/>
      <c r="AB57" s="200"/>
      <c r="AC57" s="201">
        <f t="shared" ref="AC57" si="128">SUM(AC55:AC56)</f>
        <v>0</v>
      </c>
      <c r="AD57" s="739"/>
      <c r="AE57" s="198"/>
      <c r="AF57" s="199">
        <f t="shared" ref="AF57" si="129">SUM(AF55:AF56)</f>
        <v>0</v>
      </c>
      <c r="AG57" s="200"/>
      <c r="AH57" s="196">
        <f t="shared" ref="AH57" si="130">SUM(AH55:AH56)</f>
        <v>0</v>
      </c>
      <c r="AI57" s="199"/>
      <c r="AJ57" s="202">
        <f t="shared" ref="AJ57" si="131">SUM(AJ55:AJ56)</f>
        <v>0</v>
      </c>
      <c r="AK57" s="224"/>
      <c r="AL57" s="731"/>
      <c r="AM57" s="204">
        <f>R57+T57+X57+Z57+AC57+AF57+AH57+AJ57+M57+V57</f>
        <v>0</v>
      </c>
      <c r="AN57" s="205">
        <f>I57-AM57</f>
        <v>0</v>
      </c>
      <c r="AO57" s="204">
        <f>J57</f>
        <v>0</v>
      </c>
      <c r="AP57" s="206">
        <f>S57+U57+Y57+AB57+AE57+AG57+AI57+AK57+W57+M57</f>
        <v>0</v>
      </c>
      <c r="AQ57" s="206">
        <f>AO57-AP57</f>
        <v>0</v>
      </c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7"/>
      <c r="BR57" s="207"/>
      <c r="BS57" s="207"/>
      <c r="BT57" s="207"/>
      <c r="BU57" s="207"/>
      <c r="BV57" s="207"/>
      <c r="BW57" s="207"/>
      <c r="BX57" s="207"/>
      <c r="BY57" s="207"/>
      <c r="BZ57" s="207"/>
      <c r="CA57" s="207"/>
    </row>
    <row r="58" spans="1:79" s="221" customFormat="1" ht="69.95" hidden="1" customHeight="1" x14ac:dyDescent="0.8">
      <c r="A58" s="734">
        <v>21506</v>
      </c>
      <c r="B58" s="737" t="s">
        <v>158</v>
      </c>
      <c r="C58" s="758" t="s">
        <v>255</v>
      </c>
      <c r="D58" s="741"/>
      <c r="E58" s="761"/>
      <c r="F58" s="741"/>
      <c r="G58" s="564" t="s">
        <v>12</v>
      </c>
      <c r="H58" s="749"/>
      <c r="I58" s="168"/>
      <c r="J58" s="168"/>
      <c r="K58" s="168"/>
      <c r="L58" s="168"/>
      <c r="M58" s="169"/>
      <c r="N58" s="169"/>
      <c r="O58" s="169"/>
      <c r="P58" s="169"/>
      <c r="Q58" s="169"/>
      <c r="R58" s="219"/>
      <c r="S58" s="175"/>
      <c r="T58" s="171"/>
      <c r="U58" s="175"/>
      <c r="V58" s="220"/>
      <c r="W58" s="173"/>
      <c r="X58" s="220"/>
      <c r="Y58" s="175"/>
      <c r="Z58" s="220"/>
      <c r="AA58" s="173"/>
      <c r="AB58" s="172"/>
      <c r="AC58" s="220"/>
      <c r="AD58" s="737"/>
      <c r="AE58" s="170"/>
      <c r="AF58" s="171"/>
      <c r="AG58" s="172"/>
      <c r="AH58" s="168"/>
      <c r="AI58" s="171"/>
      <c r="AJ58" s="175"/>
      <c r="AK58" s="191"/>
      <c r="AL58" s="729"/>
      <c r="AM58" s="179"/>
      <c r="AN58" s="194"/>
      <c r="AO58" s="179"/>
      <c r="AP58" s="180"/>
      <c r="AQ58" s="180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</row>
    <row r="59" spans="1:79" s="221" customFormat="1" ht="69.75" hidden="1" customHeight="1" x14ac:dyDescent="0.8">
      <c r="A59" s="735"/>
      <c r="B59" s="738"/>
      <c r="C59" s="759"/>
      <c r="D59" s="743"/>
      <c r="E59" s="762"/>
      <c r="F59" s="743"/>
      <c r="G59" s="558" t="s">
        <v>13</v>
      </c>
      <c r="H59" s="750"/>
      <c r="I59" s="182"/>
      <c r="J59" s="182"/>
      <c r="K59" s="182"/>
      <c r="L59" s="182"/>
      <c r="M59" s="192"/>
      <c r="N59" s="192"/>
      <c r="O59" s="192"/>
      <c r="P59" s="192"/>
      <c r="Q59" s="192"/>
      <c r="R59" s="222"/>
      <c r="S59" s="190"/>
      <c r="T59" s="191"/>
      <c r="U59" s="190"/>
      <c r="V59" s="223"/>
      <c r="W59" s="187"/>
      <c r="X59" s="223"/>
      <c r="Y59" s="190"/>
      <c r="Z59" s="223"/>
      <c r="AA59" s="187"/>
      <c r="AB59" s="186"/>
      <c r="AC59" s="223"/>
      <c r="AD59" s="738"/>
      <c r="AE59" s="184"/>
      <c r="AF59" s="191"/>
      <c r="AG59" s="186"/>
      <c r="AH59" s="182"/>
      <c r="AI59" s="191"/>
      <c r="AJ59" s="190"/>
      <c r="AK59" s="191"/>
      <c r="AL59" s="730"/>
      <c r="AM59" s="179"/>
      <c r="AN59" s="194"/>
      <c r="AO59" s="179"/>
      <c r="AP59" s="180"/>
      <c r="AQ59" s="180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</row>
    <row r="60" spans="1:79" s="225" customFormat="1" ht="69.75" hidden="1" customHeight="1" thickBot="1" x14ac:dyDescent="0.85">
      <c r="A60" s="736"/>
      <c r="B60" s="739"/>
      <c r="C60" s="760"/>
      <c r="D60" s="745"/>
      <c r="E60" s="763"/>
      <c r="F60" s="745"/>
      <c r="G60" s="562" t="s">
        <v>14</v>
      </c>
      <c r="H60" s="751"/>
      <c r="I60" s="196">
        <f>SUM(I58:I59)</f>
        <v>0</v>
      </c>
      <c r="J60" s="196"/>
      <c r="K60" s="196"/>
      <c r="L60" s="196"/>
      <c r="M60" s="196">
        <f t="shared" ref="M60:R60" si="132">SUM(M58:M59)</f>
        <v>0</v>
      </c>
      <c r="N60" s="196">
        <f t="shared" ref="N60:Q60" si="133">SUM(N58:N59)</f>
        <v>0</v>
      </c>
      <c r="O60" s="196">
        <f t="shared" si="133"/>
        <v>0</v>
      </c>
      <c r="P60" s="196">
        <f t="shared" si="133"/>
        <v>0</v>
      </c>
      <c r="Q60" s="196">
        <f t="shared" si="133"/>
        <v>0</v>
      </c>
      <c r="R60" s="201">
        <f t="shared" si="132"/>
        <v>0</v>
      </c>
      <c r="S60" s="202"/>
      <c r="T60" s="199">
        <f t="shared" ref="T60" si="134">SUM(T58:T59)</f>
        <v>0</v>
      </c>
      <c r="U60" s="202"/>
      <c r="V60" s="201">
        <f t="shared" ref="V60" si="135">SUM(V58:V59)</f>
        <v>0</v>
      </c>
      <c r="W60" s="197"/>
      <c r="X60" s="201">
        <f t="shared" ref="X60" si="136">SUM(X58:X59)</f>
        <v>0</v>
      </c>
      <c r="Y60" s="202"/>
      <c r="Z60" s="201">
        <f>SUM(Z58:Z59)</f>
        <v>0</v>
      </c>
      <c r="AA60" s="197"/>
      <c r="AB60" s="200"/>
      <c r="AC60" s="201">
        <f t="shared" ref="AC60" si="137">SUM(AC58:AC59)</f>
        <v>0</v>
      </c>
      <c r="AD60" s="739"/>
      <c r="AE60" s="198"/>
      <c r="AF60" s="199">
        <f t="shared" ref="AF60" si="138">SUM(AF58:AF59)</f>
        <v>0</v>
      </c>
      <c r="AG60" s="200"/>
      <c r="AH60" s="196">
        <f t="shared" ref="AH60" si="139">SUM(AH58:AH59)</f>
        <v>0</v>
      </c>
      <c r="AI60" s="199"/>
      <c r="AJ60" s="202">
        <f t="shared" ref="AJ60" si="140">SUM(AJ58:AJ59)</f>
        <v>0</v>
      </c>
      <c r="AK60" s="224"/>
      <c r="AL60" s="731"/>
      <c r="AM60" s="204">
        <f>R60+T60+X60+Z60+AC60+AF60+AH60+AJ60+M60+V60</f>
        <v>0</v>
      </c>
      <c r="AN60" s="205">
        <f>I60-AM60</f>
        <v>0</v>
      </c>
      <c r="AO60" s="204">
        <f>J60</f>
        <v>0</v>
      </c>
      <c r="AP60" s="206">
        <f>S60+U60+Y60+AB60+AE60+AG60+AI60+AK60+W60+M60</f>
        <v>0</v>
      </c>
      <c r="AQ60" s="206">
        <f>AO60-AP60</f>
        <v>0</v>
      </c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207"/>
    </row>
    <row r="61" spans="1:79" ht="69.95" customHeight="1" x14ac:dyDescent="0.8">
      <c r="A61" s="734">
        <v>24101</v>
      </c>
      <c r="B61" s="737" t="s">
        <v>2</v>
      </c>
      <c r="C61" s="740" t="s">
        <v>54</v>
      </c>
      <c r="D61" s="741"/>
      <c r="E61" s="746" t="s">
        <v>347</v>
      </c>
      <c r="F61" s="851" t="s">
        <v>348</v>
      </c>
      <c r="G61" s="564" t="s">
        <v>12</v>
      </c>
      <c r="H61" s="749"/>
      <c r="I61" s="168">
        <v>25000</v>
      </c>
      <c r="J61" s="168"/>
      <c r="K61" s="168"/>
      <c r="L61" s="168"/>
      <c r="M61" s="169"/>
      <c r="N61" s="169"/>
      <c r="O61" s="169"/>
      <c r="P61" s="169"/>
      <c r="Q61" s="169"/>
      <c r="R61" s="219"/>
      <c r="S61" s="175"/>
      <c r="T61" s="171"/>
      <c r="U61" s="175"/>
      <c r="V61" s="220">
        <v>25000</v>
      </c>
      <c r="W61" s="173"/>
      <c r="X61" s="220"/>
      <c r="Y61" s="175"/>
      <c r="Z61" s="220"/>
      <c r="AA61" s="173"/>
      <c r="AB61" s="172"/>
      <c r="AC61" s="220"/>
      <c r="AD61" s="769"/>
      <c r="AE61" s="170"/>
      <c r="AF61" s="171"/>
      <c r="AG61" s="172"/>
      <c r="AH61" s="168"/>
      <c r="AI61" s="171"/>
      <c r="AJ61" s="175"/>
      <c r="AK61" s="191"/>
      <c r="AL61" s="729"/>
      <c r="AM61" s="179"/>
      <c r="AN61" s="194"/>
      <c r="AO61" s="179"/>
      <c r="AP61" s="180"/>
      <c r="AQ61" s="180"/>
    </row>
    <row r="62" spans="1:79" ht="69.95" customHeight="1" x14ac:dyDescent="0.8">
      <c r="A62" s="735"/>
      <c r="B62" s="738"/>
      <c r="C62" s="742"/>
      <c r="D62" s="743"/>
      <c r="E62" s="747"/>
      <c r="F62" s="852"/>
      <c r="G62" s="558" t="s">
        <v>13</v>
      </c>
      <c r="H62" s="750"/>
      <c r="I62" s="182"/>
      <c r="J62" s="182"/>
      <c r="K62" s="182"/>
      <c r="L62" s="182"/>
      <c r="M62" s="192"/>
      <c r="N62" s="192"/>
      <c r="O62" s="192"/>
      <c r="P62" s="192"/>
      <c r="Q62" s="192"/>
      <c r="R62" s="222"/>
      <c r="S62" s="190"/>
      <c r="T62" s="191"/>
      <c r="U62" s="190"/>
      <c r="V62" s="223"/>
      <c r="W62" s="187"/>
      <c r="X62" s="223"/>
      <c r="Y62" s="190"/>
      <c r="Z62" s="223"/>
      <c r="AA62" s="187"/>
      <c r="AB62" s="186"/>
      <c r="AC62" s="223"/>
      <c r="AD62" s="770"/>
      <c r="AE62" s="184"/>
      <c r="AF62" s="191"/>
      <c r="AG62" s="186"/>
      <c r="AH62" s="182"/>
      <c r="AI62" s="191"/>
      <c r="AJ62" s="190"/>
      <c r="AK62" s="191"/>
      <c r="AL62" s="730"/>
      <c r="AM62" s="179"/>
      <c r="AN62" s="194"/>
      <c r="AO62" s="179"/>
      <c r="AP62" s="180"/>
      <c r="AQ62" s="180"/>
    </row>
    <row r="63" spans="1:79" s="207" customFormat="1" ht="69.95" customHeight="1" thickBot="1" x14ac:dyDescent="0.85">
      <c r="A63" s="736"/>
      <c r="B63" s="739"/>
      <c r="C63" s="744"/>
      <c r="D63" s="745"/>
      <c r="E63" s="748"/>
      <c r="F63" s="853"/>
      <c r="G63" s="562" t="s">
        <v>14</v>
      </c>
      <c r="H63" s="751"/>
      <c r="I63" s="196">
        <f>SUM(I61:I62)</f>
        <v>25000</v>
      </c>
      <c r="J63" s="196"/>
      <c r="K63" s="196"/>
      <c r="L63" s="196"/>
      <c r="M63" s="196">
        <f t="shared" ref="M63:P63" si="141">SUM(M61:M62)</f>
        <v>0</v>
      </c>
      <c r="N63" s="196">
        <f t="shared" si="141"/>
        <v>0</v>
      </c>
      <c r="O63" s="196">
        <f t="shared" si="141"/>
        <v>0</v>
      </c>
      <c r="P63" s="196">
        <f t="shared" si="141"/>
        <v>0</v>
      </c>
      <c r="Q63" s="196">
        <f t="shared" ref="Q63" si="142">SUM(Q61:Q62)</f>
        <v>0</v>
      </c>
      <c r="R63" s="201">
        <f t="shared" ref="R63:AF63" si="143">SUM(R61:R62)</f>
        <v>0</v>
      </c>
      <c r="S63" s="202"/>
      <c r="T63" s="199">
        <f t="shared" si="143"/>
        <v>0</v>
      </c>
      <c r="U63" s="202"/>
      <c r="V63" s="201">
        <f t="shared" ref="V63" si="144">SUM(V61:V62)</f>
        <v>25000</v>
      </c>
      <c r="W63" s="197"/>
      <c r="X63" s="201">
        <f t="shared" si="143"/>
        <v>0</v>
      </c>
      <c r="Y63" s="202"/>
      <c r="Z63" s="201">
        <f t="shared" si="143"/>
        <v>0</v>
      </c>
      <c r="AA63" s="197"/>
      <c r="AB63" s="200"/>
      <c r="AC63" s="201">
        <f t="shared" si="143"/>
        <v>0</v>
      </c>
      <c r="AD63" s="771"/>
      <c r="AE63" s="198"/>
      <c r="AF63" s="199">
        <f t="shared" si="143"/>
        <v>0</v>
      </c>
      <c r="AG63" s="200"/>
      <c r="AH63" s="196">
        <f>SUM(AH61:AH62)</f>
        <v>0</v>
      </c>
      <c r="AI63" s="199"/>
      <c r="AJ63" s="202">
        <f t="shared" ref="AJ63" si="145">SUM(AJ61:AJ62)</f>
        <v>0</v>
      </c>
      <c r="AK63" s="224"/>
      <c r="AL63" s="731"/>
      <c r="AM63" s="204">
        <f>R63+T63+X63+Z63+AC63+AF63+AH63+AJ63+M63+V63</f>
        <v>25000</v>
      </c>
      <c r="AN63" s="205">
        <f>I63-AM63</f>
        <v>0</v>
      </c>
      <c r="AO63" s="204">
        <f>J63</f>
        <v>0</v>
      </c>
      <c r="AP63" s="206">
        <f>S63+U63+Y63+AB63+AE63+AG63+AI63+AK63+W63+M63</f>
        <v>0</v>
      </c>
      <c r="AQ63" s="206">
        <f>AO63-AP63</f>
        <v>0</v>
      </c>
    </row>
    <row r="64" spans="1:79" ht="69.95" hidden="1" customHeight="1" x14ac:dyDescent="0.8">
      <c r="A64" s="734">
        <v>24105</v>
      </c>
      <c r="B64" s="737" t="s">
        <v>60</v>
      </c>
      <c r="C64" s="740" t="s">
        <v>71</v>
      </c>
      <c r="D64" s="741"/>
      <c r="E64" s="761"/>
      <c r="F64" s="741"/>
      <c r="G64" s="564" t="s">
        <v>12</v>
      </c>
      <c r="H64" s="749"/>
      <c r="I64" s="168"/>
      <c r="J64" s="168"/>
      <c r="K64" s="168"/>
      <c r="L64" s="168"/>
      <c r="M64" s="169"/>
      <c r="N64" s="169"/>
      <c r="O64" s="169"/>
      <c r="P64" s="169"/>
      <c r="Q64" s="169"/>
      <c r="R64" s="219"/>
      <c r="S64" s="175"/>
      <c r="T64" s="171"/>
      <c r="U64" s="175"/>
      <c r="V64" s="220"/>
      <c r="W64" s="173"/>
      <c r="X64" s="220"/>
      <c r="Y64" s="175"/>
      <c r="Z64" s="220"/>
      <c r="AA64" s="173"/>
      <c r="AB64" s="172"/>
      <c r="AC64" s="220"/>
      <c r="AD64" s="769"/>
      <c r="AE64" s="170"/>
      <c r="AF64" s="171"/>
      <c r="AG64" s="172"/>
      <c r="AH64" s="168"/>
      <c r="AI64" s="171"/>
      <c r="AJ64" s="175"/>
      <c r="AK64" s="191"/>
      <c r="AL64" s="729"/>
      <c r="AM64" s="179"/>
      <c r="AN64" s="194"/>
      <c r="AO64" s="179"/>
      <c r="AP64" s="180"/>
      <c r="AQ64" s="180"/>
    </row>
    <row r="65" spans="1:79" ht="69.95" hidden="1" customHeight="1" x14ac:dyDescent="0.8">
      <c r="A65" s="735"/>
      <c r="B65" s="738"/>
      <c r="C65" s="742"/>
      <c r="D65" s="743"/>
      <c r="E65" s="762"/>
      <c r="F65" s="743"/>
      <c r="G65" s="558" t="s">
        <v>13</v>
      </c>
      <c r="H65" s="750"/>
      <c r="I65" s="182"/>
      <c r="J65" s="182"/>
      <c r="K65" s="182"/>
      <c r="L65" s="182"/>
      <c r="M65" s="192"/>
      <c r="N65" s="192"/>
      <c r="O65" s="192"/>
      <c r="P65" s="192"/>
      <c r="Q65" s="192"/>
      <c r="R65" s="222"/>
      <c r="S65" s="190"/>
      <c r="T65" s="191"/>
      <c r="U65" s="190"/>
      <c r="V65" s="223"/>
      <c r="W65" s="187"/>
      <c r="X65" s="223"/>
      <c r="Y65" s="190"/>
      <c r="Z65" s="223"/>
      <c r="AA65" s="187"/>
      <c r="AB65" s="186"/>
      <c r="AC65" s="223"/>
      <c r="AD65" s="770"/>
      <c r="AE65" s="184"/>
      <c r="AF65" s="191"/>
      <c r="AG65" s="186"/>
      <c r="AH65" s="182"/>
      <c r="AI65" s="191"/>
      <c r="AJ65" s="190"/>
      <c r="AK65" s="191"/>
      <c r="AL65" s="730"/>
      <c r="AM65" s="179"/>
      <c r="AN65" s="194"/>
      <c r="AO65" s="179"/>
      <c r="AP65" s="180"/>
      <c r="AQ65" s="180"/>
    </row>
    <row r="66" spans="1:79" ht="69.95" hidden="1" customHeight="1" thickBot="1" x14ac:dyDescent="0.85">
      <c r="A66" s="736"/>
      <c r="B66" s="739"/>
      <c r="C66" s="744"/>
      <c r="D66" s="745"/>
      <c r="E66" s="763"/>
      <c r="F66" s="745"/>
      <c r="G66" s="562" t="s">
        <v>14</v>
      </c>
      <c r="H66" s="751"/>
      <c r="I66" s="196">
        <f>SUM(I64:I65)</f>
        <v>0</v>
      </c>
      <c r="J66" s="196"/>
      <c r="K66" s="196"/>
      <c r="L66" s="196"/>
      <c r="M66" s="196">
        <f t="shared" ref="M66:P66" si="146">SUM(M64:M65)</f>
        <v>0</v>
      </c>
      <c r="N66" s="196">
        <f t="shared" si="146"/>
        <v>0</v>
      </c>
      <c r="O66" s="196">
        <f t="shared" si="146"/>
        <v>0</v>
      </c>
      <c r="P66" s="196">
        <f t="shared" si="146"/>
        <v>0</v>
      </c>
      <c r="Q66" s="196">
        <f t="shared" ref="Q66" si="147">SUM(Q64:Q65)</f>
        <v>0</v>
      </c>
      <c r="R66" s="201">
        <f t="shared" ref="R66:AF66" si="148">SUM(R64:R65)</f>
        <v>0</v>
      </c>
      <c r="S66" s="202"/>
      <c r="T66" s="199">
        <f t="shared" si="148"/>
        <v>0</v>
      </c>
      <c r="U66" s="202"/>
      <c r="V66" s="201">
        <f t="shared" ref="V66" si="149">SUM(V64:V65)</f>
        <v>0</v>
      </c>
      <c r="W66" s="197"/>
      <c r="X66" s="201">
        <f t="shared" si="148"/>
        <v>0</v>
      </c>
      <c r="Y66" s="202"/>
      <c r="Z66" s="201">
        <f t="shared" si="148"/>
        <v>0</v>
      </c>
      <c r="AA66" s="197"/>
      <c r="AB66" s="200"/>
      <c r="AC66" s="201">
        <f t="shared" si="148"/>
        <v>0</v>
      </c>
      <c r="AD66" s="771"/>
      <c r="AE66" s="198"/>
      <c r="AF66" s="199">
        <f t="shared" si="148"/>
        <v>0</v>
      </c>
      <c r="AG66" s="200"/>
      <c r="AH66" s="196">
        <f>SUM(AH64:AH65)</f>
        <v>0</v>
      </c>
      <c r="AI66" s="199"/>
      <c r="AJ66" s="202">
        <f t="shared" ref="AJ66" si="150">SUM(AJ64:AJ65)</f>
        <v>0</v>
      </c>
      <c r="AK66" s="224"/>
      <c r="AL66" s="731"/>
      <c r="AM66" s="204">
        <f>R66+T66+X66+Z66+AC66+AF66+AH66+AJ66+M66+V66</f>
        <v>0</v>
      </c>
      <c r="AN66" s="205">
        <f>I66-AM66</f>
        <v>0</v>
      </c>
      <c r="AO66" s="204">
        <f>J66</f>
        <v>0</v>
      </c>
      <c r="AP66" s="206">
        <f>S66+U66+Y66+AB66+AE66+AG66+AI66+AK66+W66+M66</f>
        <v>0</v>
      </c>
      <c r="AQ66" s="206">
        <f>AO66-AP66</f>
        <v>0</v>
      </c>
    </row>
    <row r="67" spans="1:79" s="221" customFormat="1" ht="69.95" customHeight="1" x14ac:dyDescent="0.8">
      <c r="A67" s="734">
        <v>24201</v>
      </c>
      <c r="B67" s="737" t="s">
        <v>3</v>
      </c>
      <c r="C67" s="740" t="s">
        <v>55</v>
      </c>
      <c r="D67" s="741"/>
      <c r="E67" s="746" t="s">
        <v>347</v>
      </c>
      <c r="F67" s="851" t="s">
        <v>348</v>
      </c>
      <c r="G67" s="564" t="s">
        <v>12</v>
      </c>
      <c r="H67" s="749"/>
      <c r="I67" s="168">
        <v>5000</v>
      </c>
      <c r="J67" s="168"/>
      <c r="K67" s="168"/>
      <c r="L67" s="168"/>
      <c r="M67" s="169"/>
      <c r="N67" s="169"/>
      <c r="O67" s="169"/>
      <c r="P67" s="169"/>
      <c r="Q67" s="169"/>
      <c r="R67" s="219"/>
      <c r="S67" s="175"/>
      <c r="T67" s="171"/>
      <c r="U67" s="175"/>
      <c r="V67" s="220">
        <v>5000</v>
      </c>
      <c r="W67" s="173"/>
      <c r="X67" s="220"/>
      <c r="Y67" s="175"/>
      <c r="Z67" s="220"/>
      <c r="AA67" s="173"/>
      <c r="AB67" s="172"/>
      <c r="AC67" s="220"/>
      <c r="AD67" s="769"/>
      <c r="AE67" s="170"/>
      <c r="AF67" s="171"/>
      <c r="AG67" s="172"/>
      <c r="AH67" s="168"/>
      <c r="AI67" s="171"/>
      <c r="AJ67" s="175"/>
      <c r="AK67" s="191"/>
      <c r="AL67" s="729"/>
      <c r="AM67" s="179"/>
      <c r="AN67" s="194"/>
      <c r="AO67" s="179"/>
      <c r="AP67" s="180"/>
      <c r="AQ67" s="180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</row>
    <row r="68" spans="1:79" s="221" customFormat="1" ht="69.95" customHeight="1" x14ac:dyDescent="0.8">
      <c r="A68" s="735"/>
      <c r="B68" s="738"/>
      <c r="C68" s="742"/>
      <c r="D68" s="743"/>
      <c r="E68" s="747"/>
      <c r="F68" s="852"/>
      <c r="G68" s="558" t="s">
        <v>13</v>
      </c>
      <c r="H68" s="750"/>
      <c r="I68" s="182"/>
      <c r="J68" s="182"/>
      <c r="K68" s="182"/>
      <c r="L68" s="182"/>
      <c r="M68" s="192"/>
      <c r="N68" s="192"/>
      <c r="O68" s="192"/>
      <c r="P68" s="192"/>
      <c r="Q68" s="192"/>
      <c r="R68" s="222"/>
      <c r="S68" s="190"/>
      <c r="T68" s="191"/>
      <c r="U68" s="190"/>
      <c r="V68" s="223"/>
      <c r="W68" s="187"/>
      <c r="X68" s="223"/>
      <c r="Y68" s="190"/>
      <c r="Z68" s="223"/>
      <c r="AA68" s="187"/>
      <c r="AB68" s="186"/>
      <c r="AC68" s="223"/>
      <c r="AD68" s="770"/>
      <c r="AE68" s="184"/>
      <c r="AF68" s="191"/>
      <c r="AG68" s="186"/>
      <c r="AH68" s="182"/>
      <c r="AI68" s="191"/>
      <c r="AJ68" s="190"/>
      <c r="AK68" s="191"/>
      <c r="AL68" s="730"/>
      <c r="AM68" s="179"/>
      <c r="AN68" s="194"/>
      <c r="AO68" s="179"/>
      <c r="AP68" s="180"/>
      <c r="AQ68" s="180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</row>
    <row r="69" spans="1:79" s="221" customFormat="1" ht="69.95" customHeight="1" thickBot="1" x14ac:dyDescent="0.85">
      <c r="A69" s="736"/>
      <c r="B69" s="739"/>
      <c r="C69" s="744"/>
      <c r="D69" s="745"/>
      <c r="E69" s="748"/>
      <c r="F69" s="853"/>
      <c r="G69" s="562" t="s">
        <v>14</v>
      </c>
      <c r="H69" s="751"/>
      <c r="I69" s="196">
        <f>SUM(I67:I68)</f>
        <v>5000</v>
      </c>
      <c r="J69" s="196"/>
      <c r="K69" s="196"/>
      <c r="L69" s="196"/>
      <c r="M69" s="196">
        <f t="shared" ref="M69:P69" si="151">SUM(M67:M68)</f>
        <v>0</v>
      </c>
      <c r="N69" s="196">
        <f t="shared" si="151"/>
        <v>0</v>
      </c>
      <c r="O69" s="196">
        <f t="shared" si="151"/>
        <v>0</v>
      </c>
      <c r="P69" s="196">
        <f t="shared" si="151"/>
        <v>0</v>
      </c>
      <c r="Q69" s="196">
        <f t="shared" ref="Q69" si="152">SUM(Q67:Q68)</f>
        <v>0</v>
      </c>
      <c r="R69" s="201">
        <f t="shared" ref="R69:AJ69" si="153">SUM(R67:R68)</f>
        <v>0</v>
      </c>
      <c r="S69" s="202"/>
      <c r="T69" s="199">
        <f t="shared" si="153"/>
        <v>0</v>
      </c>
      <c r="U69" s="202"/>
      <c r="V69" s="201">
        <f t="shared" ref="V69" si="154">SUM(V67:V68)</f>
        <v>5000</v>
      </c>
      <c r="W69" s="197"/>
      <c r="X69" s="201">
        <f t="shared" si="153"/>
        <v>0</v>
      </c>
      <c r="Y69" s="202"/>
      <c r="Z69" s="201">
        <f t="shared" si="153"/>
        <v>0</v>
      </c>
      <c r="AA69" s="197"/>
      <c r="AB69" s="200"/>
      <c r="AC69" s="201">
        <f t="shared" si="153"/>
        <v>0</v>
      </c>
      <c r="AD69" s="771"/>
      <c r="AE69" s="198"/>
      <c r="AF69" s="199">
        <f t="shared" si="153"/>
        <v>0</v>
      </c>
      <c r="AG69" s="200"/>
      <c r="AH69" s="196">
        <f t="shared" si="153"/>
        <v>0</v>
      </c>
      <c r="AI69" s="199"/>
      <c r="AJ69" s="202">
        <f t="shared" si="153"/>
        <v>0</v>
      </c>
      <c r="AK69" s="224"/>
      <c r="AL69" s="731"/>
      <c r="AM69" s="204">
        <f>R69+T69+X69+Z69+AC69+AF69+AH69+AJ69+M69+V69</f>
        <v>5000</v>
      </c>
      <c r="AN69" s="205">
        <f>I69-AM69</f>
        <v>0</v>
      </c>
      <c r="AO69" s="204">
        <f>J69</f>
        <v>0</v>
      </c>
      <c r="AP69" s="206">
        <f>S69+U69+Y69+AB69+AE69+AG69+AI69+AK69+W69+M69</f>
        <v>0</v>
      </c>
      <c r="AQ69" s="206">
        <f>AO69-AP69</f>
        <v>0</v>
      </c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</row>
    <row r="70" spans="1:79" ht="69.95" hidden="1" customHeight="1" x14ac:dyDescent="0.8">
      <c r="A70" s="734">
        <v>24205</v>
      </c>
      <c r="B70" s="737" t="s">
        <v>3</v>
      </c>
      <c r="C70" s="740" t="s">
        <v>134</v>
      </c>
      <c r="D70" s="741"/>
      <c r="E70" s="761"/>
      <c r="F70" s="741"/>
      <c r="G70" s="564" t="s">
        <v>12</v>
      </c>
      <c r="H70" s="749"/>
      <c r="I70" s="168"/>
      <c r="J70" s="168"/>
      <c r="K70" s="168"/>
      <c r="L70" s="168"/>
      <c r="M70" s="169"/>
      <c r="N70" s="169"/>
      <c r="O70" s="169"/>
      <c r="P70" s="169"/>
      <c r="Q70" s="169"/>
      <c r="R70" s="219"/>
      <c r="S70" s="175"/>
      <c r="T70" s="171"/>
      <c r="U70" s="175"/>
      <c r="V70" s="220"/>
      <c r="W70" s="173"/>
      <c r="X70" s="220"/>
      <c r="Y70" s="175"/>
      <c r="Z70" s="220"/>
      <c r="AA70" s="173"/>
      <c r="AB70" s="172"/>
      <c r="AC70" s="220"/>
      <c r="AD70" s="769"/>
      <c r="AE70" s="170"/>
      <c r="AF70" s="171"/>
      <c r="AG70" s="172"/>
      <c r="AH70" s="168"/>
      <c r="AI70" s="171"/>
      <c r="AJ70" s="175"/>
      <c r="AK70" s="191"/>
      <c r="AL70" s="729"/>
      <c r="AM70" s="179"/>
      <c r="AN70" s="194"/>
      <c r="AO70" s="179"/>
      <c r="AP70" s="180"/>
      <c r="AQ70" s="180"/>
    </row>
    <row r="71" spans="1:79" ht="69.95" hidden="1" customHeight="1" x14ac:dyDescent="0.8">
      <c r="A71" s="735"/>
      <c r="B71" s="738"/>
      <c r="C71" s="742"/>
      <c r="D71" s="743"/>
      <c r="E71" s="762"/>
      <c r="F71" s="743"/>
      <c r="G71" s="558" t="s">
        <v>13</v>
      </c>
      <c r="H71" s="750"/>
      <c r="I71" s="182"/>
      <c r="J71" s="182"/>
      <c r="K71" s="182"/>
      <c r="L71" s="182"/>
      <c r="M71" s="192"/>
      <c r="N71" s="192"/>
      <c r="O71" s="192"/>
      <c r="P71" s="192"/>
      <c r="Q71" s="192"/>
      <c r="R71" s="222"/>
      <c r="S71" s="190"/>
      <c r="T71" s="191"/>
      <c r="U71" s="190"/>
      <c r="V71" s="223"/>
      <c r="W71" s="187"/>
      <c r="X71" s="223"/>
      <c r="Y71" s="190"/>
      <c r="Z71" s="223"/>
      <c r="AA71" s="187"/>
      <c r="AB71" s="186"/>
      <c r="AC71" s="223"/>
      <c r="AD71" s="770"/>
      <c r="AE71" s="184"/>
      <c r="AF71" s="191"/>
      <c r="AG71" s="186"/>
      <c r="AH71" s="182"/>
      <c r="AI71" s="191"/>
      <c r="AJ71" s="190"/>
      <c r="AK71" s="191"/>
      <c r="AL71" s="730"/>
      <c r="AM71" s="179"/>
      <c r="AN71" s="194"/>
      <c r="AO71" s="179"/>
      <c r="AP71" s="180"/>
      <c r="AQ71" s="180"/>
    </row>
    <row r="72" spans="1:79" ht="69.95" hidden="1" customHeight="1" thickBot="1" x14ac:dyDescent="0.85">
      <c r="A72" s="736"/>
      <c r="B72" s="739"/>
      <c r="C72" s="744"/>
      <c r="D72" s="745"/>
      <c r="E72" s="763"/>
      <c r="F72" s="745"/>
      <c r="G72" s="562" t="s">
        <v>14</v>
      </c>
      <c r="H72" s="751"/>
      <c r="I72" s="196">
        <f>SUM(I70:I71)</f>
        <v>0</v>
      </c>
      <c r="J72" s="196"/>
      <c r="K72" s="196"/>
      <c r="L72" s="196"/>
      <c r="M72" s="196">
        <f t="shared" ref="M72:P72" si="155">SUM(M70:M71)</f>
        <v>0</v>
      </c>
      <c r="N72" s="196">
        <f t="shared" si="155"/>
        <v>0</v>
      </c>
      <c r="O72" s="196">
        <f t="shared" si="155"/>
        <v>0</v>
      </c>
      <c r="P72" s="196">
        <f t="shared" si="155"/>
        <v>0</v>
      </c>
      <c r="Q72" s="196">
        <f t="shared" ref="Q72" si="156">SUM(Q70:Q71)</f>
        <v>0</v>
      </c>
      <c r="R72" s="201">
        <f t="shared" ref="R72:AJ72" si="157">SUM(R70:R71)</f>
        <v>0</v>
      </c>
      <c r="S72" s="202"/>
      <c r="T72" s="199">
        <f t="shared" si="157"/>
        <v>0</v>
      </c>
      <c r="U72" s="202"/>
      <c r="V72" s="201">
        <f t="shared" ref="V72" si="158">SUM(V70:V71)</f>
        <v>0</v>
      </c>
      <c r="W72" s="197"/>
      <c r="X72" s="201">
        <f t="shared" si="157"/>
        <v>0</v>
      </c>
      <c r="Y72" s="202"/>
      <c r="Z72" s="201">
        <f t="shared" si="157"/>
        <v>0</v>
      </c>
      <c r="AA72" s="197"/>
      <c r="AB72" s="200"/>
      <c r="AC72" s="201">
        <f t="shared" si="157"/>
        <v>0</v>
      </c>
      <c r="AD72" s="771"/>
      <c r="AE72" s="198"/>
      <c r="AF72" s="199">
        <f t="shared" si="157"/>
        <v>0</v>
      </c>
      <c r="AG72" s="200"/>
      <c r="AH72" s="196">
        <f t="shared" si="157"/>
        <v>0</v>
      </c>
      <c r="AI72" s="199"/>
      <c r="AJ72" s="202">
        <f t="shared" si="157"/>
        <v>0</v>
      </c>
      <c r="AK72" s="224"/>
      <c r="AL72" s="731"/>
      <c r="AM72" s="204">
        <f>R72+T72+X72+Z72+AC72+AF72+AH72+AJ72</f>
        <v>0</v>
      </c>
      <c r="AN72" s="205">
        <f>I72-AM72</f>
        <v>0</v>
      </c>
      <c r="AO72" s="204">
        <f>J72</f>
        <v>0</v>
      </c>
      <c r="AP72" s="206">
        <f>S72+U72+Y72+AB72+AE72+AG72+AI72+AK72</f>
        <v>0</v>
      </c>
      <c r="AQ72" s="206">
        <f>AO72-AP72</f>
        <v>0</v>
      </c>
    </row>
    <row r="73" spans="1:79" s="221" customFormat="1" ht="69.95" customHeight="1" x14ac:dyDescent="0.8">
      <c r="A73" s="734">
        <v>24201</v>
      </c>
      <c r="B73" s="737" t="s">
        <v>59</v>
      </c>
      <c r="C73" s="740" t="s">
        <v>297</v>
      </c>
      <c r="D73" s="741"/>
      <c r="E73" s="746" t="s">
        <v>347</v>
      </c>
      <c r="F73" s="741" t="s">
        <v>373</v>
      </c>
      <c r="G73" s="564" t="s">
        <v>12</v>
      </c>
      <c r="H73" s="749"/>
      <c r="I73" s="168">
        <v>13319.12</v>
      </c>
      <c r="J73" s="168"/>
      <c r="K73" s="168"/>
      <c r="L73" s="168"/>
      <c r="M73" s="169">
        <v>13319.12</v>
      </c>
      <c r="N73" s="169"/>
      <c r="O73" s="169"/>
      <c r="P73" s="169"/>
      <c r="Q73" s="169"/>
      <c r="R73" s="219"/>
      <c r="S73" s="175"/>
      <c r="T73" s="171"/>
      <c r="U73" s="175"/>
      <c r="V73" s="220"/>
      <c r="W73" s="173"/>
      <c r="X73" s="220"/>
      <c r="Y73" s="175"/>
      <c r="Z73" s="220"/>
      <c r="AA73" s="173"/>
      <c r="AB73" s="172"/>
      <c r="AC73" s="220"/>
      <c r="AD73" s="769"/>
      <c r="AE73" s="170"/>
      <c r="AF73" s="171"/>
      <c r="AG73" s="172"/>
      <c r="AH73" s="168"/>
      <c r="AI73" s="171"/>
      <c r="AJ73" s="175"/>
      <c r="AK73" s="191"/>
      <c r="AL73" s="765"/>
      <c r="AM73" s="179"/>
      <c r="AN73" s="194"/>
      <c r="AO73" s="179"/>
      <c r="AP73" s="180"/>
      <c r="AQ73" s="180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</row>
    <row r="74" spans="1:79" s="221" customFormat="1" ht="69.95" customHeight="1" x14ac:dyDescent="0.8">
      <c r="A74" s="735"/>
      <c r="B74" s="738"/>
      <c r="C74" s="742"/>
      <c r="D74" s="743"/>
      <c r="E74" s="747"/>
      <c r="F74" s="743"/>
      <c r="G74" s="558" t="s">
        <v>13</v>
      </c>
      <c r="H74" s="750"/>
      <c r="I74" s="182"/>
      <c r="J74" s="182"/>
      <c r="K74" s="182"/>
      <c r="L74" s="182"/>
      <c r="M74" s="192"/>
      <c r="N74" s="192"/>
      <c r="O74" s="192"/>
      <c r="P74" s="192"/>
      <c r="Q74" s="192"/>
      <c r="R74" s="222"/>
      <c r="S74" s="190"/>
      <c r="T74" s="191"/>
      <c r="U74" s="190"/>
      <c r="V74" s="223"/>
      <c r="W74" s="187"/>
      <c r="X74" s="223"/>
      <c r="Y74" s="190"/>
      <c r="Z74" s="223"/>
      <c r="AA74" s="187"/>
      <c r="AB74" s="186"/>
      <c r="AC74" s="223"/>
      <c r="AD74" s="770"/>
      <c r="AE74" s="184"/>
      <c r="AF74" s="191"/>
      <c r="AG74" s="186"/>
      <c r="AH74" s="182"/>
      <c r="AI74" s="191"/>
      <c r="AJ74" s="190"/>
      <c r="AK74" s="191"/>
      <c r="AL74" s="756"/>
      <c r="AM74" s="179"/>
      <c r="AN74" s="194"/>
      <c r="AO74" s="179"/>
      <c r="AP74" s="180"/>
      <c r="AQ74" s="180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</row>
    <row r="75" spans="1:79" s="221" customFormat="1" ht="69.95" customHeight="1" thickBot="1" x14ac:dyDescent="0.85">
      <c r="A75" s="736"/>
      <c r="B75" s="739"/>
      <c r="C75" s="744"/>
      <c r="D75" s="745"/>
      <c r="E75" s="748"/>
      <c r="F75" s="745"/>
      <c r="G75" s="562" t="s">
        <v>14</v>
      </c>
      <c r="H75" s="751"/>
      <c r="I75" s="196">
        <f>SUM(I73:I74)</f>
        <v>13319.12</v>
      </c>
      <c r="J75" s="196"/>
      <c r="K75" s="196"/>
      <c r="L75" s="196"/>
      <c r="M75" s="196">
        <f t="shared" ref="M75:R75" si="159">SUM(M73:M74)</f>
        <v>13319.12</v>
      </c>
      <c r="N75" s="196">
        <f t="shared" ref="N75:Q75" si="160">SUM(N73:N74)</f>
        <v>0</v>
      </c>
      <c r="O75" s="196">
        <f t="shared" si="160"/>
        <v>0</v>
      </c>
      <c r="P75" s="196">
        <f t="shared" si="160"/>
        <v>0</v>
      </c>
      <c r="Q75" s="196">
        <f t="shared" si="160"/>
        <v>0</v>
      </c>
      <c r="R75" s="201">
        <f t="shared" si="159"/>
        <v>0</v>
      </c>
      <c r="S75" s="202"/>
      <c r="T75" s="199">
        <f t="shared" ref="T75:V75" si="161">SUM(T73:T74)</f>
        <v>0</v>
      </c>
      <c r="U75" s="202"/>
      <c r="V75" s="201">
        <f t="shared" si="161"/>
        <v>0</v>
      </c>
      <c r="W75" s="197"/>
      <c r="X75" s="201">
        <f t="shared" ref="X75" si="162">SUM(X73:X74)</f>
        <v>0</v>
      </c>
      <c r="Y75" s="202"/>
      <c r="Z75" s="201">
        <f t="shared" ref="Z75" si="163">SUM(Z73:Z74)</f>
        <v>0</v>
      </c>
      <c r="AA75" s="197"/>
      <c r="AB75" s="200"/>
      <c r="AC75" s="201">
        <f t="shared" ref="AC75" si="164">SUM(AC73:AC74)</f>
        <v>0</v>
      </c>
      <c r="AD75" s="771"/>
      <c r="AE75" s="198"/>
      <c r="AF75" s="199">
        <f t="shared" ref="AF75" si="165">SUM(AF73:AF74)</f>
        <v>0</v>
      </c>
      <c r="AG75" s="200"/>
      <c r="AH75" s="196">
        <f t="shared" ref="AH75" si="166">SUM(AH73:AH74)</f>
        <v>0</v>
      </c>
      <c r="AI75" s="199"/>
      <c r="AJ75" s="202">
        <f t="shared" ref="AJ75" si="167">SUM(AJ73:AJ74)</f>
        <v>0</v>
      </c>
      <c r="AK75" s="224"/>
      <c r="AL75" s="766"/>
      <c r="AM75" s="204">
        <f>R75+T75+X75+Z75+AC75+AF75+AH75+AJ75+M75+V75</f>
        <v>13319.12</v>
      </c>
      <c r="AN75" s="205">
        <f>I75-AM75</f>
        <v>0</v>
      </c>
      <c r="AO75" s="204">
        <f>J75</f>
        <v>0</v>
      </c>
      <c r="AP75" s="206">
        <f>S75+U75+Y75+AB75+AE75+AG75+AI75+AK75+W75+M75</f>
        <v>13319.12</v>
      </c>
      <c r="AQ75" s="206">
        <f>AO75-AP75</f>
        <v>-13319.12</v>
      </c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</row>
    <row r="76" spans="1:79" s="221" customFormat="1" ht="69.95" hidden="1" customHeight="1" x14ac:dyDescent="0.8">
      <c r="A76" s="734">
        <v>24201</v>
      </c>
      <c r="B76" s="737" t="s">
        <v>186</v>
      </c>
      <c r="C76" s="740" t="s">
        <v>215</v>
      </c>
      <c r="D76" s="741"/>
      <c r="E76" s="761"/>
      <c r="F76" s="741"/>
      <c r="G76" s="564" t="s">
        <v>12</v>
      </c>
      <c r="H76" s="749"/>
      <c r="I76" s="168"/>
      <c r="J76" s="168"/>
      <c r="K76" s="168"/>
      <c r="L76" s="168"/>
      <c r="M76" s="169"/>
      <c r="N76" s="169"/>
      <c r="O76" s="169"/>
      <c r="P76" s="169"/>
      <c r="Q76" s="169"/>
      <c r="R76" s="219"/>
      <c r="S76" s="175"/>
      <c r="T76" s="171"/>
      <c r="U76" s="175"/>
      <c r="V76" s="220"/>
      <c r="W76" s="173"/>
      <c r="X76" s="220"/>
      <c r="Y76" s="175"/>
      <c r="Z76" s="220"/>
      <c r="AA76" s="173"/>
      <c r="AB76" s="172"/>
      <c r="AC76" s="220"/>
      <c r="AD76" s="769"/>
      <c r="AE76" s="170"/>
      <c r="AF76" s="171"/>
      <c r="AG76" s="172"/>
      <c r="AH76" s="168"/>
      <c r="AI76" s="171"/>
      <c r="AJ76" s="175"/>
      <c r="AK76" s="191"/>
      <c r="AL76" s="729"/>
      <c r="AM76" s="179"/>
      <c r="AN76" s="194"/>
      <c r="AO76" s="179"/>
      <c r="AP76" s="180"/>
      <c r="AQ76" s="180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</row>
    <row r="77" spans="1:79" s="221" customFormat="1" ht="69.95" hidden="1" customHeight="1" x14ac:dyDescent="0.8">
      <c r="A77" s="735"/>
      <c r="B77" s="738"/>
      <c r="C77" s="742"/>
      <c r="D77" s="743"/>
      <c r="E77" s="762"/>
      <c r="F77" s="743"/>
      <c r="G77" s="558" t="s">
        <v>13</v>
      </c>
      <c r="H77" s="750"/>
      <c r="I77" s="182"/>
      <c r="J77" s="182"/>
      <c r="K77" s="182"/>
      <c r="L77" s="182"/>
      <c r="M77" s="192"/>
      <c r="N77" s="192"/>
      <c r="O77" s="192"/>
      <c r="P77" s="192"/>
      <c r="Q77" s="192"/>
      <c r="R77" s="222"/>
      <c r="S77" s="190"/>
      <c r="T77" s="191"/>
      <c r="U77" s="190"/>
      <c r="V77" s="223"/>
      <c r="W77" s="187"/>
      <c r="X77" s="223"/>
      <c r="Y77" s="190"/>
      <c r="Z77" s="223"/>
      <c r="AA77" s="187"/>
      <c r="AB77" s="186"/>
      <c r="AC77" s="223"/>
      <c r="AD77" s="770"/>
      <c r="AE77" s="184"/>
      <c r="AF77" s="191"/>
      <c r="AG77" s="186"/>
      <c r="AH77" s="182"/>
      <c r="AI77" s="191"/>
      <c r="AJ77" s="190"/>
      <c r="AK77" s="191"/>
      <c r="AL77" s="730"/>
      <c r="AM77" s="179"/>
      <c r="AN77" s="194"/>
      <c r="AO77" s="179"/>
      <c r="AP77" s="180"/>
      <c r="AQ77" s="180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</row>
    <row r="78" spans="1:79" s="221" customFormat="1" ht="69.95" hidden="1" customHeight="1" thickBot="1" x14ac:dyDescent="0.85">
      <c r="A78" s="736"/>
      <c r="B78" s="739"/>
      <c r="C78" s="744"/>
      <c r="D78" s="745"/>
      <c r="E78" s="763"/>
      <c r="F78" s="745"/>
      <c r="G78" s="562" t="s">
        <v>14</v>
      </c>
      <c r="H78" s="751"/>
      <c r="I78" s="196">
        <f>SUM(I76:I77)</f>
        <v>0</v>
      </c>
      <c r="J78" s="196"/>
      <c r="K78" s="196"/>
      <c r="L78" s="196"/>
      <c r="M78" s="196">
        <f t="shared" ref="M78:R78" si="168">SUM(M76:M77)</f>
        <v>0</v>
      </c>
      <c r="N78" s="196">
        <f t="shared" ref="N78:Q78" si="169">SUM(N76:N77)</f>
        <v>0</v>
      </c>
      <c r="O78" s="196">
        <f t="shared" si="169"/>
        <v>0</v>
      </c>
      <c r="P78" s="196">
        <f t="shared" si="169"/>
        <v>0</v>
      </c>
      <c r="Q78" s="196">
        <f t="shared" si="169"/>
        <v>0</v>
      </c>
      <c r="R78" s="201">
        <f t="shared" si="168"/>
        <v>0</v>
      </c>
      <c r="S78" s="202"/>
      <c r="T78" s="199">
        <f t="shared" ref="T78:V78" si="170">SUM(T76:T77)</f>
        <v>0</v>
      </c>
      <c r="U78" s="202"/>
      <c r="V78" s="201">
        <f t="shared" si="170"/>
        <v>0</v>
      </c>
      <c r="W78" s="197"/>
      <c r="X78" s="201">
        <f t="shared" ref="X78" si="171">SUM(X76:X77)</f>
        <v>0</v>
      </c>
      <c r="Y78" s="202"/>
      <c r="Z78" s="201">
        <f t="shared" ref="Z78" si="172">SUM(Z76:Z77)</f>
        <v>0</v>
      </c>
      <c r="AA78" s="197"/>
      <c r="AB78" s="200"/>
      <c r="AC78" s="201">
        <f t="shared" ref="AC78" si="173">SUM(AC76:AC77)</f>
        <v>0</v>
      </c>
      <c r="AD78" s="771"/>
      <c r="AE78" s="198"/>
      <c r="AF78" s="199">
        <f t="shared" ref="AF78" si="174">SUM(AF76:AF77)</f>
        <v>0</v>
      </c>
      <c r="AG78" s="200"/>
      <c r="AH78" s="196">
        <f t="shared" ref="AH78" si="175">SUM(AH76:AH77)</f>
        <v>0</v>
      </c>
      <c r="AI78" s="199"/>
      <c r="AJ78" s="202">
        <f t="shared" ref="AJ78" si="176">SUM(AJ76:AJ77)</f>
        <v>0</v>
      </c>
      <c r="AK78" s="224"/>
      <c r="AL78" s="731"/>
      <c r="AM78" s="204">
        <f>R78+T78+X78+Z78+AC78+AF78+AH78+AJ78+M78+V78</f>
        <v>0</v>
      </c>
      <c r="AN78" s="205">
        <f>I78-AM78</f>
        <v>0</v>
      </c>
      <c r="AO78" s="204">
        <f>J78</f>
        <v>0</v>
      </c>
      <c r="AP78" s="206">
        <f>S78+U78+Y78+AB78+AE78+AG78+AI78+AK78+W78+M78</f>
        <v>0</v>
      </c>
      <c r="AQ78" s="206">
        <f>AO78-AP78</f>
        <v>0</v>
      </c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</row>
    <row r="79" spans="1:79" s="217" customFormat="1" ht="69.95" hidden="1" customHeight="1" x14ac:dyDescent="0.8">
      <c r="A79" s="734">
        <v>24207</v>
      </c>
      <c r="B79" s="737" t="s">
        <v>242</v>
      </c>
      <c r="C79" s="740" t="s">
        <v>56</v>
      </c>
      <c r="D79" s="741"/>
      <c r="E79" s="761"/>
      <c r="F79" s="741"/>
      <c r="G79" s="564" t="s">
        <v>12</v>
      </c>
      <c r="H79" s="749"/>
      <c r="I79" s="168"/>
      <c r="J79" s="168"/>
      <c r="K79" s="168"/>
      <c r="L79" s="168"/>
      <c r="M79" s="169"/>
      <c r="N79" s="169"/>
      <c r="O79" s="169"/>
      <c r="P79" s="169"/>
      <c r="Q79" s="169"/>
      <c r="R79" s="219"/>
      <c r="S79" s="175"/>
      <c r="T79" s="171"/>
      <c r="U79" s="175"/>
      <c r="V79" s="220"/>
      <c r="W79" s="173"/>
      <c r="X79" s="220"/>
      <c r="Y79" s="175"/>
      <c r="Z79" s="220"/>
      <c r="AA79" s="173"/>
      <c r="AB79" s="172"/>
      <c r="AC79" s="220"/>
      <c r="AD79" s="769"/>
      <c r="AE79" s="170"/>
      <c r="AF79" s="171"/>
      <c r="AG79" s="172"/>
      <c r="AH79" s="168"/>
      <c r="AI79" s="171"/>
      <c r="AJ79" s="175"/>
      <c r="AK79" s="191"/>
      <c r="AL79" s="729"/>
      <c r="AM79" s="179"/>
      <c r="AN79" s="194"/>
      <c r="AO79" s="179"/>
      <c r="AP79" s="180"/>
      <c r="AQ79" s="180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</row>
    <row r="80" spans="1:79" s="217" customFormat="1" ht="69.95" hidden="1" customHeight="1" x14ac:dyDescent="0.8">
      <c r="A80" s="735"/>
      <c r="B80" s="738"/>
      <c r="C80" s="742"/>
      <c r="D80" s="743"/>
      <c r="E80" s="762"/>
      <c r="F80" s="743"/>
      <c r="G80" s="558" t="s">
        <v>13</v>
      </c>
      <c r="H80" s="750"/>
      <c r="I80" s="182"/>
      <c r="J80" s="182"/>
      <c r="K80" s="182"/>
      <c r="L80" s="182"/>
      <c r="M80" s="192"/>
      <c r="N80" s="192"/>
      <c r="O80" s="192"/>
      <c r="P80" s="192"/>
      <c r="Q80" s="192"/>
      <c r="R80" s="222"/>
      <c r="S80" s="190"/>
      <c r="T80" s="191"/>
      <c r="U80" s="190"/>
      <c r="V80" s="223"/>
      <c r="W80" s="187"/>
      <c r="X80" s="223"/>
      <c r="Y80" s="190"/>
      <c r="Z80" s="223"/>
      <c r="AA80" s="187"/>
      <c r="AB80" s="186"/>
      <c r="AC80" s="223"/>
      <c r="AD80" s="770"/>
      <c r="AE80" s="184"/>
      <c r="AF80" s="191"/>
      <c r="AG80" s="186"/>
      <c r="AH80" s="182"/>
      <c r="AI80" s="191"/>
      <c r="AJ80" s="190"/>
      <c r="AK80" s="191"/>
      <c r="AL80" s="730"/>
      <c r="AM80" s="179"/>
      <c r="AN80" s="194"/>
      <c r="AO80" s="179"/>
      <c r="AP80" s="180"/>
      <c r="AQ80" s="180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</row>
    <row r="81" spans="1:79" s="217" customFormat="1" ht="69.95" hidden="1" customHeight="1" thickBot="1" x14ac:dyDescent="0.85">
      <c r="A81" s="736"/>
      <c r="B81" s="739"/>
      <c r="C81" s="744"/>
      <c r="D81" s="745"/>
      <c r="E81" s="763"/>
      <c r="F81" s="745"/>
      <c r="G81" s="562" t="s">
        <v>14</v>
      </c>
      <c r="H81" s="751"/>
      <c r="I81" s="196">
        <f>SUM(I79:I80)</f>
        <v>0</v>
      </c>
      <c r="J81" s="196">
        <v>0</v>
      </c>
      <c r="K81" s="196"/>
      <c r="L81" s="196"/>
      <c r="M81" s="196">
        <f t="shared" ref="M81:P81" si="177">SUM(M79:M80)</f>
        <v>0</v>
      </c>
      <c r="N81" s="196">
        <f t="shared" si="177"/>
        <v>0</v>
      </c>
      <c r="O81" s="196">
        <f t="shared" si="177"/>
        <v>0</v>
      </c>
      <c r="P81" s="196">
        <f t="shared" si="177"/>
        <v>0</v>
      </c>
      <c r="Q81" s="196">
        <f t="shared" ref="Q81" si="178">SUM(Q79:Q80)</f>
        <v>0</v>
      </c>
      <c r="R81" s="201">
        <f t="shared" ref="R81:AJ81" si="179">SUM(R79:R80)</f>
        <v>0</v>
      </c>
      <c r="S81" s="202"/>
      <c r="T81" s="199">
        <f t="shared" si="179"/>
        <v>0</v>
      </c>
      <c r="U81" s="202"/>
      <c r="V81" s="201">
        <f t="shared" ref="V81" si="180">SUM(V79:V80)</f>
        <v>0</v>
      </c>
      <c r="W81" s="197"/>
      <c r="X81" s="201">
        <f t="shared" si="179"/>
        <v>0</v>
      </c>
      <c r="Y81" s="202"/>
      <c r="Z81" s="201">
        <f t="shared" si="179"/>
        <v>0</v>
      </c>
      <c r="AA81" s="197"/>
      <c r="AB81" s="200"/>
      <c r="AC81" s="201">
        <f t="shared" si="179"/>
        <v>0</v>
      </c>
      <c r="AD81" s="771"/>
      <c r="AE81" s="198"/>
      <c r="AF81" s="199">
        <f t="shared" si="179"/>
        <v>0</v>
      </c>
      <c r="AG81" s="200"/>
      <c r="AH81" s="196">
        <f t="shared" si="179"/>
        <v>0</v>
      </c>
      <c r="AI81" s="199"/>
      <c r="AJ81" s="202">
        <f t="shared" si="179"/>
        <v>0</v>
      </c>
      <c r="AK81" s="224"/>
      <c r="AL81" s="731"/>
      <c r="AM81" s="204">
        <f>R81+T81+X81+Z81+AC81+AF81+AH81+AJ81+M81+V81</f>
        <v>0</v>
      </c>
      <c r="AN81" s="205">
        <f>I81-AM81</f>
        <v>0</v>
      </c>
      <c r="AO81" s="204">
        <f>J81</f>
        <v>0</v>
      </c>
      <c r="AP81" s="206">
        <f>S81+U81+Y81+AB81+AE81+AG81+AI81+AK81+W81+M81</f>
        <v>0</v>
      </c>
      <c r="AQ81" s="206">
        <f>AO81-AP81</f>
        <v>0</v>
      </c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</row>
    <row r="82" spans="1:79" s="217" customFormat="1" ht="69.95" hidden="1" customHeight="1" x14ac:dyDescent="0.8">
      <c r="A82" s="734">
        <v>24207</v>
      </c>
      <c r="B82" s="737" t="s">
        <v>148</v>
      </c>
      <c r="C82" s="740" t="s">
        <v>149</v>
      </c>
      <c r="D82" s="741"/>
      <c r="E82" s="761"/>
      <c r="F82" s="741"/>
      <c r="G82" s="564" t="s">
        <v>12</v>
      </c>
      <c r="H82" s="749"/>
      <c r="I82" s="168"/>
      <c r="J82" s="168"/>
      <c r="K82" s="168"/>
      <c r="L82" s="168"/>
      <c r="M82" s="169"/>
      <c r="N82" s="169"/>
      <c r="O82" s="169"/>
      <c r="P82" s="169"/>
      <c r="Q82" s="169"/>
      <c r="R82" s="219"/>
      <c r="S82" s="175"/>
      <c r="T82" s="171"/>
      <c r="U82" s="175"/>
      <c r="V82" s="220"/>
      <c r="W82" s="173"/>
      <c r="X82" s="220"/>
      <c r="Y82" s="175"/>
      <c r="Z82" s="220"/>
      <c r="AA82" s="173"/>
      <c r="AB82" s="172"/>
      <c r="AC82" s="220"/>
      <c r="AD82" s="769"/>
      <c r="AE82" s="170"/>
      <c r="AF82" s="171"/>
      <c r="AG82" s="172"/>
      <c r="AH82" s="168"/>
      <c r="AI82" s="171"/>
      <c r="AJ82" s="175"/>
      <c r="AK82" s="191"/>
      <c r="AL82" s="729"/>
      <c r="AM82" s="179"/>
      <c r="AN82" s="194"/>
      <c r="AO82" s="179"/>
      <c r="AP82" s="180"/>
      <c r="AQ82" s="180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</row>
    <row r="83" spans="1:79" s="217" customFormat="1" ht="69.95" hidden="1" customHeight="1" x14ac:dyDescent="0.8">
      <c r="A83" s="735"/>
      <c r="B83" s="738"/>
      <c r="C83" s="742"/>
      <c r="D83" s="743"/>
      <c r="E83" s="762"/>
      <c r="F83" s="743"/>
      <c r="G83" s="558" t="s">
        <v>13</v>
      </c>
      <c r="H83" s="750"/>
      <c r="I83" s="182"/>
      <c r="J83" s="182"/>
      <c r="K83" s="182"/>
      <c r="L83" s="182"/>
      <c r="M83" s="192"/>
      <c r="N83" s="192"/>
      <c r="O83" s="192"/>
      <c r="P83" s="192"/>
      <c r="Q83" s="192"/>
      <c r="R83" s="222"/>
      <c r="S83" s="190"/>
      <c r="T83" s="191"/>
      <c r="U83" s="190"/>
      <c r="V83" s="223"/>
      <c r="W83" s="187"/>
      <c r="X83" s="223"/>
      <c r="Y83" s="190"/>
      <c r="Z83" s="223"/>
      <c r="AA83" s="187"/>
      <c r="AB83" s="186"/>
      <c r="AC83" s="223"/>
      <c r="AD83" s="770"/>
      <c r="AE83" s="184"/>
      <c r="AF83" s="191"/>
      <c r="AG83" s="186"/>
      <c r="AH83" s="182"/>
      <c r="AI83" s="191"/>
      <c r="AJ83" s="190"/>
      <c r="AK83" s="191"/>
      <c r="AL83" s="730"/>
      <c r="AM83" s="179"/>
      <c r="AN83" s="194"/>
      <c r="AO83" s="179"/>
      <c r="AP83" s="180"/>
      <c r="AQ83" s="180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</row>
    <row r="84" spans="1:79" s="217" customFormat="1" ht="69.95" hidden="1" customHeight="1" thickBot="1" x14ac:dyDescent="0.85">
      <c r="A84" s="736"/>
      <c r="B84" s="739"/>
      <c r="C84" s="744"/>
      <c r="D84" s="745"/>
      <c r="E84" s="763"/>
      <c r="F84" s="745"/>
      <c r="G84" s="562" t="s">
        <v>14</v>
      </c>
      <c r="H84" s="751"/>
      <c r="I84" s="196">
        <f>SUM(I82:I83)</f>
        <v>0</v>
      </c>
      <c r="J84" s="196"/>
      <c r="K84" s="196"/>
      <c r="L84" s="196"/>
      <c r="M84" s="196">
        <f t="shared" ref="M84:R84" si="181">SUM(M82:M83)</f>
        <v>0</v>
      </c>
      <c r="N84" s="196">
        <f t="shared" ref="N84:Q84" si="182">SUM(N82:N83)</f>
        <v>0</v>
      </c>
      <c r="O84" s="196">
        <f t="shared" si="182"/>
        <v>0</v>
      </c>
      <c r="P84" s="196">
        <f t="shared" si="182"/>
        <v>0</v>
      </c>
      <c r="Q84" s="196">
        <f t="shared" si="182"/>
        <v>0</v>
      </c>
      <c r="R84" s="201">
        <f t="shared" si="181"/>
        <v>0</v>
      </c>
      <c r="S84" s="202"/>
      <c r="T84" s="199">
        <f t="shared" ref="T84:V84" si="183">SUM(T82:T83)</f>
        <v>0</v>
      </c>
      <c r="U84" s="202"/>
      <c r="V84" s="201">
        <f t="shared" si="183"/>
        <v>0</v>
      </c>
      <c r="W84" s="197"/>
      <c r="X84" s="201">
        <f t="shared" ref="X84" si="184">SUM(X82:X83)</f>
        <v>0</v>
      </c>
      <c r="Y84" s="202"/>
      <c r="Z84" s="201">
        <f t="shared" ref="Z84" si="185">SUM(Z82:Z83)</f>
        <v>0</v>
      </c>
      <c r="AA84" s="197"/>
      <c r="AB84" s="200"/>
      <c r="AC84" s="201">
        <f t="shared" ref="AC84" si="186">SUM(AC82:AC83)</f>
        <v>0</v>
      </c>
      <c r="AD84" s="771"/>
      <c r="AE84" s="198"/>
      <c r="AF84" s="199">
        <f t="shared" ref="AF84" si="187">SUM(AF82:AF83)</f>
        <v>0</v>
      </c>
      <c r="AG84" s="200"/>
      <c r="AH84" s="196">
        <f t="shared" ref="AH84" si="188">SUM(AH82:AH83)</f>
        <v>0</v>
      </c>
      <c r="AI84" s="199"/>
      <c r="AJ84" s="202">
        <f t="shared" ref="AJ84" si="189">SUM(AJ82:AJ83)</f>
        <v>0</v>
      </c>
      <c r="AK84" s="224"/>
      <c r="AL84" s="731"/>
      <c r="AM84" s="204">
        <f>R84+T84+X84+Z84+AC84+AF84+AH84+AJ84+M84+V84</f>
        <v>0</v>
      </c>
      <c r="AN84" s="205">
        <f>I84-AM84</f>
        <v>0</v>
      </c>
      <c r="AO84" s="204">
        <f>J84</f>
        <v>0</v>
      </c>
      <c r="AP84" s="206">
        <f>S84+U84+Y84+AB84+AE84+AG84+AI84+AK84+W84+M84</f>
        <v>0</v>
      </c>
      <c r="AQ84" s="206">
        <f>AO84-AP84</f>
        <v>0</v>
      </c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</row>
    <row r="85" spans="1:79" ht="69.95" customHeight="1" x14ac:dyDescent="0.8">
      <c r="A85" s="734">
        <v>24301</v>
      </c>
      <c r="B85" s="737" t="s">
        <v>241</v>
      </c>
      <c r="C85" s="740" t="s">
        <v>51</v>
      </c>
      <c r="D85" s="741"/>
      <c r="E85" s="746" t="s">
        <v>347</v>
      </c>
      <c r="F85" s="851" t="s">
        <v>348</v>
      </c>
      <c r="G85" s="564" t="s">
        <v>12</v>
      </c>
      <c r="H85" s="749"/>
      <c r="I85" s="168">
        <v>5000</v>
      </c>
      <c r="J85" s="168"/>
      <c r="K85" s="168"/>
      <c r="L85" s="168"/>
      <c r="M85" s="552"/>
      <c r="N85" s="552"/>
      <c r="O85" s="552"/>
      <c r="P85" s="552"/>
      <c r="Q85" s="552"/>
      <c r="R85" s="226"/>
      <c r="S85" s="175"/>
      <c r="T85" s="227"/>
      <c r="U85" s="175"/>
      <c r="V85" s="228">
        <v>5000</v>
      </c>
      <c r="W85" s="173"/>
      <c r="X85" s="228"/>
      <c r="Y85" s="175"/>
      <c r="Z85" s="228"/>
      <c r="AA85" s="229"/>
      <c r="AB85" s="172"/>
      <c r="AC85" s="228"/>
      <c r="AD85" s="769"/>
      <c r="AE85" s="170"/>
      <c r="AF85" s="227"/>
      <c r="AG85" s="172"/>
      <c r="AH85" s="230"/>
      <c r="AI85" s="171"/>
      <c r="AJ85" s="175"/>
      <c r="AK85" s="191"/>
      <c r="AL85" s="729"/>
      <c r="AM85" s="179"/>
      <c r="AN85" s="194"/>
      <c r="AO85" s="179"/>
      <c r="AP85" s="180"/>
      <c r="AQ85" s="180"/>
    </row>
    <row r="86" spans="1:79" ht="69.95" customHeight="1" x14ac:dyDescent="0.8">
      <c r="A86" s="735"/>
      <c r="B86" s="738"/>
      <c r="C86" s="742"/>
      <c r="D86" s="743"/>
      <c r="E86" s="747"/>
      <c r="F86" s="852"/>
      <c r="G86" s="558" t="s">
        <v>13</v>
      </c>
      <c r="H86" s="750"/>
      <c r="I86" s="182"/>
      <c r="J86" s="182"/>
      <c r="K86" s="182"/>
      <c r="L86" s="182"/>
      <c r="M86" s="553"/>
      <c r="N86" s="553"/>
      <c r="O86" s="553"/>
      <c r="P86" s="553"/>
      <c r="Q86" s="553"/>
      <c r="R86" s="231"/>
      <c r="S86" s="190"/>
      <c r="T86" s="232"/>
      <c r="U86" s="190"/>
      <c r="V86" s="233"/>
      <c r="W86" s="187"/>
      <c r="X86" s="233"/>
      <c r="Y86" s="190"/>
      <c r="Z86" s="233"/>
      <c r="AA86" s="234"/>
      <c r="AB86" s="186"/>
      <c r="AC86" s="233"/>
      <c r="AD86" s="770"/>
      <c r="AE86" s="184"/>
      <c r="AF86" s="232"/>
      <c r="AG86" s="186"/>
      <c r="AH86" s="235"/>
      <c r="AI86" s="191"/>
      <c r="AJ86" s="190"/>
      <c r="AK86" s="191"/>
      <c r="AL86" s="730"/>
      <c r="AM86" s="179"/>
      <c r="AN86" s="194"/>
      <c r="AO86" s="179"/>
      <c r="AP86" s="180"/>
      <c r="AQ86" s="180"/>
    </row>
    <row r="87" spans="1:79" ht="69.95" customHeight="1" thickBot="1" x14ac:dyDescent="0.85">
      <c r="A87" s="736"/>
      <c r="B87" s="739"/>
      <c r="C87" s="744"/>
      <c r="D87" s="745"/>
      <c r="E87" s="748"/>
      <c r="F87" s="853"/>
      <c r="G87" s="562" t="s">
        <v>14</v>
      </c>
      <c r="H87" s="751"/>
      <c r="I87" s="196">
        <f>SUM(I85:I86)</f>
        <v>5000</v>
      </c>
      <c r="J87" s="196"/>
      <c r="K87" s="196"/>
      <c r="L87" s="196"/>
      <c r="M87" s="196">
        <f t="shared" ref="M87:P87" si="190">SUM(M85:M86)</f>
        <v>0</v>
      </c>
      <c r="N87" s="196">
        <f t="shared" si="190"/>
        <v>0</v>
      </c>
      <c r="O87" s="196">
        <f t="shared" si="190"/>
        <v>0</v>
      </c>
      <c r="P87" s="196">
        <f t="shared" si="190"/>
        <v>0</v>
      </c>
      <c r="Q87" s="196">
        <f t="shared" ref="Q87" si="191">SUM(Q85:Q86)</f>
        <v>0</v>
      </c>
      <c r="R87" s="201">
        <f t="shared" ref="R87:AJ87" si="192">SUM(R85:R86)</f>
        <v>0</v>
      </c>
      <c r="S87" s="202"/>
      <c r="T87" s="199">
        <f t="shared" si="192"/>
        <v>0</v>
      </c>
      <c r="U87" s="202"/>
      <c r="V87" s="201">
        <f t="shared" ref="V87" si="193">SUM(V85:V86)</f>
        <v>5000</v>
      </c>
      <c r="W87" s="197"/>
      <c r="X87" s="201">
        <f t="shared" si="192"/>
        <v>0</v>
      </c>
      <c r="Y87" s="202"/>
      <c r="Z87" s="201">
        <f t="shared" si="192"/>
        <v>0</v>
      </c>
      <c r="AA87" s="197"/>
      <c r="AB87" s="200"/>
      <c r="AC87" s="201">
        <f t="shared" si="192"/>
        <v>0</v>
      </c>
      <c r="AD87" s="771"/>
      <c r="AE87" s="198"/>
      <c r="AF87" s="199">
        <f t="shared" si="192"/>
        <v>0</v>
      </c>
      <c r="AG87" s="200"/>
      <c r="AH87" s="196">
        <f t="shared" si="192"/>
        <v>0</v>
      </c>
      <c r="AI87" s="199"/>
      <c r="AJ87" s="202">
        <f t="shared" si="192"/>
        <v>0</v>
      </c>
      <c r="AK87" s="224"/>
      <c r="AL87" s="731"/>
      <c r="AM87" s="204">
        <f>R87+T87+X87+Z87+AC87+AF87+AH87+AJ87+M87+V87</f>
        <v>5000</v>
      </c>
      <c r="AN87" s="205">
        <f>I87-AM87</f>
        <v>0</v>
      </c>
      <c r="AO87" s="204">
        <f>J87</f>
        <v>0</v>
      </c>
      <c r="AP87" s="206">
        <f>S87+U87+Y87+AB87+AE87+AG87+AI87+AK87+W87+M87</f>
        <v>0</v>
      </c>
      <c r="AQ87" s="206">
        <f>AO87-AP87</f>
        <v>0</v>
      </c>
    </row>
    <row r="88" spans="1:79" s="221" customFormat="1" ht="69.95" hidden="1" customHeight="1" x14ac:dyDescent="0.8">
      <c r="A88" s="734">
        <v>24301</v>
      </c>
      <c r="B88" s="737" t="s">
        <v>119</v>
      </c>
      <c r="C88" s="740" t="s">
        <v>135</v>
      </c>
      <c r="D88" s="741"/>
      <c r="E88" s="761"/>
      <c r="F88" s="741"/>
      <c r="G88" s="564" t="s">
        <v>12</v>
      </c>
      <c r="H88" s="749"/>
      <c r="I88" s="168"/>
      <c r="J88" s="168"/>
      <c r="K88" s="168"/>
      <c r="L88" s="168"/>
      <c r="M88" s="552"/>
      <c r="N88" s="552"/>
      <c r="O88" s="552"/>
      <c r="P88" s="552"/>
      <c r="Q88" s="552"/>
      <c r="R88" s="226"/>
      <c r="S88" s="175"/>
      <c r="T88" s="227"/>
      <c r="U88" s="175"/>
      <c r="V88" s="228"/>
      <c r="W88" s="173"/>
      <c r="X88" s="228"/>
      <c r="Y88" s="175"/>
      <c r="Z88" s="228"/>
      <c r="AA88" s="229"/>
      <c r="AB88" s="172"/>
      <c r="AC88" s="228"/>
      <c r="AD88" s="848"/>
      <c r="AE88" s="170"/>
      <c r="AF88" s="227"/>
      <c r="AG88" s="172"/>
      <c r="AH88" s="230"/>
      <c r="AI88" s="171"/>
      <c r="AJ88" s="175"/>
      <c r="AK88" s="191"/>
      <c r="AL88" s="729"/>
      <c r="AM88" s="179"/>
      <c r="AN88" s="194"/>
      <c r="AO88" s="179"/>
      <c r="AP88" s="180"/>
      <c r="AQ88" s="180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</row>
    <row r="89" spans="1:79" s="221" customFormat="1" ht="69.95" hidden="1" customHeight="1" x14ac:dyDescent="0.8">
      <c r="A89" s="735"/>
      <c r="B89" s="738"/>
      <c r="C89" s="742"/>
      <c r="D89" s="743"/>
      <c r="E89" s="762"/>
      <c r="F89" s="743"/>
      <c r="G89" s="558" t="s">
        <v>13</v>
      </c>
      <c r="H89" s="750"/>
      <c r="I89" s="182"/>
      <c r="J89" s="182"/>
      <c r="K89" s="182"/>
      <c r="L89" s="182"/>
      <c r="M89" s="553"/>
      <c r="N89" s="553"/>
      <c r="O89" s="553"/>
      <c r="P89" s="553"/>
      <c r="Q89" s="553"/>
      <c r="R89" s="231"/>
      <c r="S89" s="190"/>
      <c r="T89" s="232"/>
      <c r="U89" s="190"/>
      <c r="V89" s="233"/>
      <c r="W89" s="187"/>
      <c r="X89" s="233"/>
      <c r="Y89" s="190"/>
      <c r="Z89" s="233"/>
      <c r="AA89" s="234"/>
      <c r="AB89" s="186"/>
      <c r="AC89" s="233"/>
      <c r="AD89" s="849"/>
      <c r="AE89" s="184"/>
      <c r="AF89" s="232"/>
      <c r="AG89" s="186"/>
      <c r="AH89" s="235"/>
      <c r="AI89" s="191"/>
      <c r="AJ89" s="190"/>
      <c r="AK89" s="191"/>
      <c r="AL89" s="730"/>
      <c r="AM89" s="179"/>
      <c r="AN89" s="194"/>
      <c r="AO89" s="179"/>
      <c r="AP89" s="180"/>
      <c r="AQ89" s="180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</row>
    <row r="90" spans="1:79" s="221" customFormat="1" ht="69.95" hidden="1" customHeight="1" thickBot="1" x14ac:dyDescent="0.85">
      <c r="A90" s="736"/>
      <c r="B90" s="739"/>
      <c r="C90" s="744"/>
      <c r="D90" s="745"/>
      <c r="E90" s="763"/>
      <c r="F90" s="745"/>
      <c r="G90" s="562" t="s">
        <v>14</v>
      </c>
      <c r="H90" s="751"/>
      <c r="I90" s="196">
        <f>SUM(I88:I89)</f>
        <v>0</v>
      </c>
      <c r="J90" s="196"/>
      <c r="K90" s="196"/>
      <c r="L90" s="196"/>
      <c r="M90" s="196">
        <f t="shared" ref="M90:P90" si="194">SUM(M88:M89)</f>
        <v>0</v>
      </c>
      <c r="N90" s="196">
        <f t="shared" si="194"/>
        <v>0</v>
      </c>
      <c r="O90" s="196">
        <f t="shared" si="194"/>
        <v>0</v>
      </c>
      <c r="P90" s="196">
        <f t="shared" si="194"/>
        <v>0</v>
      </c>
      <c r="Q90" s="196">
        <f t="shared" ref="Q90" si="195">SUM(Q88:Q89)</f>
        <v>0</v>
      </c>
      <c r="R90" s="201">
        <f t="shared" ref="R90:AJ90" si="196">SUM(R88:R89)</f>
        <v>0</v>
      </c>
      <c r="S90" s="202"/>
      <c r="T90" s="199">
        <f t="shared" si="196"/>
        <v>0</v>
      </c>
      <c r="U90" s="202"/>
      <c r="V90" s="201">
        <f t="shared" ref="V90" si="197">SUM(V88:V89)</f>
        <v>0</v>
      </c>
      <c r="W90" s="197"/>
      <c r="X90" s="201">
        <f t="shared" si="196"/>
        <v>0</v>
      </c>
      <c r="Y90" s="202"/>
      <c r="Z90" s="201">
        <f t="shared" si="196"/>
        <v>0</v>
      </c>
      <c r="AA90" s="197"/>
      <c r="AB90" s="200"/>
      <c r="AC90" s="201">
        <f t="shared" si="196"/>
        <v>0</v>
      </c>
      <c r="AD90" s="850"/>
      <c r="AE90" s="198"/>
      <c r="AF90" s="199">
        <f t="shared" si="196"/>
        <v>0</v>
      </c>
      <c r="AG90" s="200"/>
      <c r="AH90" s="196">
        <f t="shared" si="196"/>
        <v>0</v>
      </c>
      <c r="AI90" s="199"/>
      <c r="AJ90" s="202">
        <f t="shared" si="196"/>
        <v>0</v>
      </c>
      <c r="AK90" s="224"/>
      <c r="AL90" s="731"/>
      <c r="AM90" s="204">
        <f>R90+T90+X90+Z90+AC90+AF90+AH90+AJ90</f>
        <v>0</v>
      </c>
      <c r="AN90" s="205">
        <f>I90-AM90</f>
        <v>0</v>
      </c>
      <c r="AO90" s="204">
        <f>J90</f>
        <v>0</v>
      </c>
      <c r="AP90" s="206">
        <f>S90+U90+Y90+AB90+AE90+AG90+AI90+AK90</f>
        <v>0</v>
      </c>
      <c r="AQ90" s="206">
        <f>AO90-AP90</f>
        <v>0</v>
      </c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</row>
    <row r="91" spans="1:79" s="217" customFormat="1" ht="69.599999999999994" hidden="1" customHeight="1" x14ac:dyDescent="0.8">
      <c r="A91" s="734">
        <v>24305</v>
      </c>
      <c r="B91" s="737" t="s">
        <v>61</v>
      </c>
      <c r="C91" s="740" t="s">
        <v>63</v>
      </c>
      <c r="D91" s="741"/>
      <c r="E91" s="761"/>
      <c r="F91" s="741"/>
      <c r="G91" s="564" t="s">
        <v>12</v>
      </c>
      <c r="H91" s="749"/>
      <c r="I91" s="230">
        <v>0</v>
      </c>
      <c r="J91" s="230"/>
      <c r="K91" s="230"/>
      <c r="L91" s="230"/>
      <c r="M91" s="552"/>
      <c r="N91" s="552"/>
      <c r="O91" s="552"/>
      <c r="P91" s="552"/>
      <c r="Q91" s="552"/>
      <c r="R91" s="226"/>
      <c r="S91" s="236"/>
      <c r="T91" s="227"/>
      <c r="U91" s="236"/>
      <c r="V91" s="228"/>
      <c r="W91" s="229"/>
      <c r="X91" s="228"/>
      <c r="Y91" s="236"/>
      <c r="Z91" s="228"/>
      <c r="AA91" s="229"/>
      <c r="AB91" s="237"/>
      <c r="AC91" s="228"/>
      <c r="AD91" s="769"/>
      <c r="AE91" s="238"/>
      <c r="AF91" s="227"/>
      <c r="AG91" s="237"/>
      <c r="AH91" s="230"/>
      <c r="AI91" s="227"/>
      <c r="AJ91" s="236"/>
      <c r="AK91" s="232"/>
      <c r="AL91" s="755"/>
      <c r="AM91" s="179"/>
      <c r="AN91" s="194"/>
      <c r="AO91" s="179"/>
      <c r="AP91" s="239"/>
      <c r="AQ91" s="239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</row>
    <row r="92" spans="1:79" s="217" customFormat="1" ht="69.95" hidden="1" customHeight="1" x14ac:dyDescent="0.8">
      <c r="A92" s="735"/>
      <c r="B92" s="738"/>
      <c r="C92" s="742"/>
      <c r="D92" s="743"/>
      <c r="E92" s="762"/>
      <c r="F92" s="743"/>
      <c r="G92" s="558" t="s">
        <v>13</v>
      </c>
      <c r="H92" s="750"/>
      <c r="I92" s="235"/>
      <c r="J92" s="235"/>
      <c r="K92" s="235"/>
      <c r="L92" s="235"/>
      <c r="M92" s="553"/>
      <c r="N92" s="553"/>
      <c r="O92" s="553"/>
      <c r="P92" s="553"/>
      <c r="Q92" s="553"/>
      <c r="R92" s="231"/>
      <c r="S92" s="240"/>
      <c r="T92" s="232"/>
      <c r="U92" s="240"/>
      <c r="V92" s="233"/>
      <c r="W92" s="234"/>
      <c r="X92" s="233"/>
      <c r="Y92" s="240"/>
      <c r="Z92" s="233"/>
      <c r="AA92" s="234"/>
      <c r="AB92" s="241"/>
      <c r="AC92" s="233"/>
      <c r="AD92" s="770"/>
      <c r="AE92" s="242"/>
      <c r="AF92" s="232"/>
      <c r="AG92" s="241"/>
      <c r="AH92" s="235"/>
      <c r="AI92" s="232"/>
      <c r="AJ92" s="240"/>
      <c r="AK92" s="232"/>
      <c r="AL92" s="756"/>
      <c r="AM92" s="179"/>
      <c r="AN92" s="194"/>
      <c r="AO92" s="179"/>
      <c r="AP92" s="239"/>
      <c r="AQ92" s="239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</row>
    <row r="93" spans="1:79" s="217" customFormat="1" ht="69.95" hidden="1" customHeight="1" thickBot="1" x14ac:dyDescent="0.85">
      <c r="A93" s="736"/>
      <c r="B93" s="739"/>
      <c r="C93" s="744"/>
      <c r="D93" s="745"/>
      <c r="E93" s="763"/>
      <c r="F93" s="745"/>
      <c r="G93" s="562" t="s">
        <v>14</v>
      </c>
      <c r="H93" s="751"/>
      <c r="I93" s="196">
        <f>SUM(I91:I92)</f>
        <v>0</v>
      </c>
      <c r="J93" s="196"/>
      <c r="K93" s="196"/>
      <c r="L93" s="196"/>
      <c r="M93" s="196">
        <f t="shared" ref="M93:P93" si="198">SUM(M91:M92)</f>
        <v>0</v>
      </c>
      <c r="N93" s="196">
        <f t="shared" si="198"/>
        <v>0</v>
      </c>
      <c r="O93" s="196">
        <f t="shared" si="198"/>
        <v>0</v>
      </c>
      <c r="P93" s="196">
        <f t="shared" si="198"/>
        <v>0</v>
      </c>
      <c r="Q93" s="196">
        <f t="shared" ref="Q93" si="199">SUM(Q91:Q92)</f>
        <v>0</v>
      </c>
      <c r="R93" s="201">
        <f t="shared" ref="R93:AJ93" si="200">SUM(R91:R92)</f>
        <v>0</v>
      </c>
      <c r="S93" s="202"/>
      <c r="T93" s="199">
        <f t="shared" si="200"/>
        <v>0</v>
      </c>
      <c r="U93" s="202"/>
      <c r="V93" s="201">
        <f t="shared" ref="V93" si="201">SUM(V91:V92)</f>
        <v>0</v>
      </c>
      <c r="W93" s="197"/>
      <c r="X93" s="201">
        <f t="shared" si="200"/>
        <v>0</v>
      </c>
      <c r="Y93" s="202"/>
      <c r="Z93" s="201">
        <f t="shared" si="200"/>
        <v>0</v>
      </c>
      <c r="AA93" s="197"/>
      <c r="AB93" s="200"/>
      <c r="AC93" s="201">
        <f t="shared" si="200"/>
        <v>0</v>
      </c>
      <c r="AD93" s="771"/>
      <c r="AE93" s="198"/>
      <c r="AF93" s="199">
        <f t="shared" si="200"/>
        <v>0</v>
      </c>
      <c r="AG93" s="200"/>
      <c r="AH93" s="196">
        <f t="shared" si="200"/>
        <v>0</v>
      </c>
      <c r="AI93" s="199"/>
      <c r="AJ93" s="202">
        <f t="shared" si="200"/>
        <v>0</v>
      </c>
      <c r="AK93" s="224"/>
      <c r="AL93" s="757"/>
      <c r="AM93" s="204">
        <f>R93+T93+X93+Z93+AC93+AF93+AH93+AJ93</f>
        <v>0</v>
      </c>
      <c r="AN93" s="205">
        <f>I93-AM93</f>
        <v>0</v>
      </c>
      <c r="AO93" s="204">
        <f>J93</f>
        <v>0</v>
      </c>
      <c r="AP93" s="206">
        <f>S93+U93+Y93+AB93+AE93+AG93+AI93+AK93</f>
        <v>0</v>
      </c>
      <c r="AQ93" s="206">
        <f>AO93-AP93</f>
        <v>0</v>
      </c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</row>
    <row r="94" spans="1:79" s="217" customFormat="1" ht="69.95" hidden="1" customHeight="1" x14ac:dyDescent="0.8">
      <c r="A94" s="734">
        <v>24305</v>
      </c>
      <c r="B94" s="737" t="s">
        <v>136</v>
      </c>
      <c r="C94" s="740" t="s">
        <v>77</v>
      </c>
      <c r="D94" s="741"/>
      <c r="E94" s="761"/>
      <c r="F94" s="741"/>
      <c r="G94" s="563" t="s">
        <v>12</v>
      </c>
      <c r="H94" s="749"/>
      <c r="I94" s="243">
        <v>0</v>
      </c>
      <c r="J94" s="243"/>
      <c r="K94" s="243"/>
      <c r="L94" s="243"/>
      <c r="M94" s="554"/>
      <c r="N94" s="554"/>
      <c r="O94" s="554"/>
      <c r="P94" s="554"/>
      <c r="Q94" s="554"/>
      <c r="R94" s="244"/>
      <c r="S94" s="245"/>
      <c r="T94" s="246"/>
      <c r="U94" s="245"/>
      <c r="V94" s="247"/>
      <c r="W94" s="248"/>
      <c r="X94" s="247"/>
      <c r="Y94" s="245"/>
      <c r="Z94" s="247"/>
      <c r="AA94" s="248"/>
      <c r="AB94" s="249"/>
      <c r="AC94" s="247"/>
      <c r="AD94" s="769"/>
      <c r="AE94" s="250"/>
      <c r="AF94" s="246"/>
      <c r="AG94" s="249"/>
      <c r="AH94" s="243"/>
      <c r="AI94" s="246"/>
      <c r="AJ94" s="251"/>
      <c r="AK94" s="252"/>
      <c r="AL94" s="755"/>
      <c r="AM94" s="179"/>
      <c r="AN94" s="194"/>
      <c r="AO94" s="179"/>
      <c r="AP94" s="239"/>
      <c r="AQ94" s="239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</row>
    <row r="95" spans="1:79" s="217" customFormat="1" ht="69.95" hidden="1" customHeight="1" x14ac:dyDescent="0.8">
      <c r="A95" s="735"/>
      <c r="B95" s="738"/>
      <c r="C95" s="742"/>
      <c r="D95" s="743"/>
      <c r="E95" s="762"/>
      <c r="F95" s="743"/>
      <c r="G95" s="558" t="s">
        <v>13</v>
      </c>
      <c r="H95" s="750"/>
      <c r="I95" s="235"/>
      <c r="J95" s="235"/>
      <c r="K95" s="235"/>
      <c r="L95" s="235"/>
      <c r="M95" s="553"/>
      <c r="N95" s="553"/>
      <c r="O95" s="553"/>
      <c r="P95" s="553"/>
      <c r="Q95" s="553"/>
      <c r="R95" s="231"/>
      <c r="S95" s="240"/>
      <c r="T95" s="232"/>
      <c r="U95" s="240"/>
      <c r="V95" s="233"/>
      <c r="W95" s="234"/>
      <c r="X95" s="233"/>
      <c r="Y95" s="240"/>
      <c r="Z95" s="233"/>
      <c r="AA95" s="234"/>
      <c r="AB95" s="241"/>
      <c r="AC95" s="233"/>
      <c r="AD95" s="770"/>
      <c r="AE95" s="242"/>
      <c r="AF95" s="232"/>
      <c r="AG95" s="241"/>
      <c r="AH95" s="235"/>
      <c r="AI95" s="232"/>
      <c r="AJ95" s="252"/>
      <c r="AK95" s="252"/>
      <c r="AL95" s="756"/>
      <c r="AM95" s="179"/>
      <c r="AN95" s="194"/>
      <c r="AO95" s="179"/>
      <c r="AP95" s="239"/>
      <c r="AQ95" s="239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</row>
    <row r="96" spans="1:79" s="217" customFormat="1" ht="69.95" hidden="1" customHeight="1" thickBot="1" x14ac:dyDescent="0.85">
      <c r="A96" s="736"/>
      <c r="B96" s="739"/>
      <c r="C96" s="744"/>
      <c r="D96" s="745"/>
      <c r="E96" s="763"/>
      <c r="F96" s="745"/>
      <c r="G96" s="565" t="s">
        <v>14</v>
      </c>
      <c r="H96" s="751"/>
      <c r="I96" s="253">
        <f>SUM(I94:I95)</f>
        <v>0</v>
      </c>
      <c r="J96" s="253"/>
      <c r="K96" s="253"/>
      <c r="L96" s="253"/>
      <c r="M96" s="253">
        <f t="shared" ref="M96:P96" si="202">SUM(M94:M95)</f>
        <v>0</v>
      </c>
      <c r="N96" s="253">
        <f t="shared" si="202"/>
        <v>0</v>
      </c>
      <c r="O96" s="253">
        <f t="shared" si="202"/>
        <v>0</v>
      </c>
      <c r="P96" s="253">
        <f t="shared" si="202"/>
        <v>0</v>
      </c>
      <c r="Q96" s="253">
        <f t="shared" ref="Q96" si="203">SUM(Q94:Q95)</f>
        <v>0</v>
      </c>
      <c r="R96" s="255">
        <f t="shared" ref="R96:AJ96" si="204">SUM(R94:R95)</f>
        <v>0</v>
      </c>
      <c r="S96" s="256"/>
      <c r="T96" s="257">
        <f t="shared" si="204"/>
        <v>0</v>
      </c>
      <c r="U96" s="256"/>
      <c r="V96" s="255">
        <f t="shared" ref="V96" si="205">SUM(V94:V95)</f>
        <v>0</v>
      </c>
      <c r="W96" s="254"/>
      <c r="X96" s="255">
        <f t="shared" si="204"/>
        <v>0</v>
      </c>
      <c r="Y96" s="256"/>
      <c r="Z96" s="255">
        <f t="shared" si="204"/>
        <v>0</v>
      </c>
      <c r="AA96" s="254"/>
      <c r="AB96" s="258"/>
      <c r="AC96" s="255">
        <f t="shared" si="204"/>
        <v>0</v>
      </c>
      <c r="AD96" s="771"/>
      <c r="AE96" s="259"/>
      <c r="AF96" s="257">
        <f t="shared" si="204"/>
        <v>0</v>
      </c>
      <c r="AG96" s="258"/>
      <c r="AH96" s="253">
        <f t="shared" si="204"/>
        <v>0</v>
      </c>
      <c r="AI96" s="257">
        <f t="shared" si="204"/>
        <v>0</v>
      </c>
      <c r="AJ96" s="260">
        <f t="shared" si="204"/>
        <v>0</v>
      </c>
      <c r="AK96" s="261"/>
      <c r="AL96" s="757"/>
      <c r="AM96" s="204">
        <f>R96+T96+X96+Z96+AC96+AF96+AH96+AJ96</f>
        <v>0</v>
      </c>
      <c r="AN96" s="205">
        <f>I96-AM96</f>
        <v>0</v>
      </c>
      <c r="AO96" s="204">
        <f>J96</f>
        <v>0</v>
      </c>
      <c r="AP96" s="206">
        <f>S96+U96+Y96+AB96+AE96+AG96+AI96+AK96</f>
        <v>0</v>
      </c>
      <c r="AQ96" s="206">
        <f>AO96-AP96</f>
        <v>0</v>
      </c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</row>
    <row r="97" spans="1:78" s="217" customFormat="1" ht="69.95" hidden="1" customHeight="1" x14ac:dyDescent="0.8">
      <c r="A97" s="734">
        <v>24307</v>
      </c>
      <c r="B97" s="737" t="s">
        <v>61</v>
      </c>
      <c r="C97" s="740" t="s">
        <v>52</v>
      </c>
      <c r="D97" s="741"/>
      <c r="E97" s="761"/>
      <c r="F97" s="741"/>
      <c r="G97" s="564" t="s">
        <v>12</v>
      </c>
      <c r="H97" s="749"/>
      <c r="I97" s="230"/>
      <c r="J97" s="230"/>
      <c r="K97" s="230"/>
      <c r="L97" s="230"/>
      <c r="M97" s="552"/>
      <c r="N97" s="552"/>
      <c r="O97" s="552"/>
      <c r="P97" s="552"/>
      <c r="Q97" s="552"/>
      <c r="R97" s="226"/>
      <c r="S97" s="236"/>
      <c r="T97" s="227"/>
      <c r="U97" s="236"/>
      <c r="V97" s="228"/>
      <c r="W97" s="229"/>
      <c r="X97" s="228"/>
      <c r="Y97" s="236"/>
      <c r="Z97" s="228"/>
      <c r="AA97" s="229"/>
      <c r="AB97" s="237"/>
      <c r="AC97" s="228"/>
      <c r="AD97" s="769"/>
      <c r="AE97" s="238"/>
      <c r="AF97" s="227"/>
      <c r="AG97" s="237"/>
      <c r="AH97" s="230"/>
      <c r="AI97" s="227"/>
      <c r="AJ97" s="236"/>
      <c r="AK97" s="232"/>
      <c r="AL97" s="755"/>
      <c r="AM97" s="179"/>
      <c r="AN97" s="194"/>
      <c r="AO97" s="179"/>
      <c r="AP97" s="239"/>
      <c r="AQ97" s="239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</row>
    <row r="98" spans="1:78" s="217" customFormat="1" ht="69.95" hidden="1" customHeight="1" x14ac:dyDescent="0.8">
      <c r="A98" s="735"/>
      <c r="B98" s="738"/>
      <c r="C98" s="742"/>
      <c r="D98" s="743"/>
      <c r="E98" s="762"/>
      <c r="F98" s="743"/>
      <c r="G98" s="558" t="s">
        <v>13</v>
      </c>
      <c r="H98" s="750"/>
      <c r="I98" s="235"/>
      <c r="J98" s="235"/>
      <c r="K98" s="235"/>
      <c r="L98" s="235"/>
      <c r="M98" s="553"/>
      <c r="N98" s="553"/>
      <c r="O98" s="553"/>
      <c r="P98" s="553"/>
      <c r="Q98" s="553"/>
      <c r="R98" s="231"/>
      <c r="S98" s="240"/>
      <c r="T98" s="232"/>
      <c r="U98" s="240"/>
      <c r="V98" s="233"/>
      <c r="W98" s="234"/>
      <c r="X98" s="233"/>
      <c r="Y98" s="240"/>
      <c r="Z98" s="233"/>
      <c r="AA98" s="234"/>
      <c r="AB98" s="241"/>
      <c r="AC98" s="233"/>
      <c r="AD98" s="770"/>
      <c r="AE98" s="242"/>
      <c r="AF98" s="232"/>
      <c r="AG98" s="241"/>
      <c r="AH98" s="235"/>
      <c r="AI98" s="232"/>
      <c r="AJ98" s="240"/>
      <c r="AK98" s="232"/>
      <c r="AL98" s="756"/>
      <c r="AM98" s="179"/>
      <c r="AN98" s="194"/>
      <c r="AO98" s="179"/>
      <c r="AP98" s="239"/>
      <c r="AQ98" s="239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</row>
    <row r="99" spans="1:78" s="217" customFormat="1" ht="75.599999999999994" hidden="1" customHeight="1" thickBot="1" x14ac:dyDescent="0.85">
      <c r="A99" s="736"/>
      <c r="B99" s="739"/>
      <c r="C99" s="744"/>
      <c r="D99" s="745"/>
      <c r="E99" s="763"/>
      <c r="F99" s="745"/>
      <c r="G99" s="562" t="s">
        <v>14</v>
      </c>
      <c r="H99" s="751"/>
      <c r="I99" s="196">
        <f>SUM(I97:I98)</f>
        <v>0</v>
      </c>
      <c r="J99" s="196"/>
      <c r="K99" s="196"/>
      <c r="L99" s="196"/>
      <c r="M99" s="196">
        <f t="shared" ref="M99:P99" si="206">SUM(M97:M98)</f>
        <v>0</v>
      </c>
      <c r="N99" s="196">
        <f t="shared" si="206"/>
        <v>0</v>
      </c>
      <c r="O99" s="196">
        <f t="shared" si="206"/>
        <v>0</v>
      </c>
      <c r="P99" s="196">
        <f t="shared" si="206"/>
        <v>0</v>
      </c>
      <c r="Q99" s="196">
        <f t="shared" ref="Q99" si="207">SUM(Q97:Q98)</f>
        <v>0</v>
      </c>
      <c r="R99" s="201">
        <f t="shared" ref="R99:AJ99" si="208">SUM(R97:R98)</f>
        <v>0</v>
      </c>
      <c r="S99" s="202"/>
      <c r="T99" s="199">
        <f t="shared" si="208"/>
        <v>0</v>
      </c>
      <c r="U99" s="202"/>
      <c r="V99" s="201">
        <f t="shared" ref="V99" si="209">SUM(V97:V98)</f>
        <v>0</v>
      </c>
      <c r="W99" s="197"/>
      <c r="X99" s="201">
        <f t="shared" si="208"/>
        <v>0</v>
      </c>
      <c r="Y99" s="202"/>
      <c r="Z99" s="201">
        <f t="shared" si="208"/>
        <v>0</v>
      </c>
      <c r="AA99" s="197"/>
      <c r="AB99" s="200"/>
      <c r="AC99" s="201">
        <f t="shared" si="208"/>
        <v>0</v>
      </c>
      <c r="AD99" s="771"/>
      <c r="AE99" s="198"/>
      <c r="AF99" s="199">
        <f t="shared" si="208"/>
        <v>0</v>
      </c>
      <c r="AG99" s="200"/>
      <c r="AH99" s="196">
        <f t="shared" si="208"/>
        <v>0</v>
      </c>
      <c r="AI99" s="199"/>
      <c r="AJ99" s="202">
        <f t="shared" si="208"/>
        <v>0</v>
      </c>
      <c r="AK99" s="224"/>
      <c r="AL99" s="757"/>
      <c r="AM99" s="204">
        <f>R99+T99+X99+Z99+AC99+AF99+AH99+AJ99</f>
        <v>0</v>
      </c>
      <c r="AN99" s="205">
        <f>I99-AM99</f>
        <v>0</v>
      </c>
      <c r="AO99" s="204">
        <f>J99</f>
        <v>0</v>
      </c>
      <c r="AP99" s="206">
        <f>S99+U99+Y99+AB99+AE99+AG99+AI99+AK99</f>
        <v>0</v>
      </c>
      <c r="AQ99" s="206">
        <f>AO99-AP99</f>
        <v>0</v>
      </c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</row>
    <row r="100" spans="1:78" ht="69.95" hidden="1" customHeight="1" x14ac:dyDescent="0.8">
      <c r="A100" s="734"/>
      <c r="B100" s="737"/>
      <c r="C100" s="740"/>
      <c r="D100" s="741"/>
      <c r="E100" s="761"/>
      <c r="F100" s="741"/>
      <c r="G100" s="563" t="s">
        <v>12</v>
      </c>
      <c r="H100" s="749"/>
      <c r="I100" s="243">
        <v>0</v>
      </c>
      <c r="J100" s="243"/>
      <c r="K100" s="243"/>
      <c r="L100" s="243"/>
      <c r="M100" s="554"/>
      <c r="N100" s="554"/>
      <c r="O100" s="554"/>
      <c r="P100" s="554"/>
      <c r="Q100" s="554"/>
      <c r="R100" s="244"/>
      <c r="S100" s="245"/>
      <c r="T100" s="246"/>
      <c r="U100" s="245"/>
      <c r="V100" s="247"/>
      <c r="W100" s="248"/>
      <c r="X100" s="247"/>
      <c r="Y100" s="245"/>
      <c r="Z100" s="247"/>
      <c r="AA100" s="248"/>
      <c r="AB100" s="249"/>
      <c r="AC100" s="247"/>
      <c r="AD100" s="769"/>
      <c r="AE100" s="250"/>
      <c r="AF100" s="246"/>
      <c r="AG100" s="249"/>
      <c r="AH100" s="243"/>
      <c r="AI100" s="246"/>
      <c r="AJ100" s="251"/>
      <c r="AK100" s="252"/>
      <c r="AL100" s="240"/>
      <c r="AM100" s="179"/>
      <c r="AN100" s="194"/>
      <c r="AO100" s="179"/>
      <c r="AP100" s="239"/>
      <c r="AQ100" s="239"/>
    </row>
    <row r="101" spans="1:78" ht="69.95" hidden="1" customHeight="1" x14ac:dyDescent="0.8">
      <c r="A101" s="735"/>
      <c r="B101" s="738"/>
      <c r="C101" s="742"/>
      <c r="D101" s="743"/>
      <c r="E101" s="762"/>
      <c r="F101" s="743"/>
      <c r="G101" s="558" t="s">
        <v>13</v>
      </c>
      <c r="H101" s="750"/>
      <c r="I101" s="235"/>
      <c r="J101" s="235"/>
      <c r="K101" s="235"/>
      <c r="L101" s="235"/>
      <c r="M101" s="553"/>
      <c r="N101" s="553"/>
      <c r="O101" s="553"/>
      <c r="P101" s="553"/>
      <c r="Q101" s="553"/>
      <c r="R101" s="231"/>
      <c r="S101" s="240"/>
      <c r="T101" s="232"/>
      <c r="U101" s="240"/>
      <c r="V101" s="233"/>
      <c r="W101" s="234"/>
      <c r="X101" s="233"/>
      <c r="Y101" s="240"/>
      <c r="Z101" s="233"/>
      <c r="AA101" s="234"/>
      <c r="AB101" s="241"/>
      <c r="AC101" s="233"/>
      <c r="AD101" s="770"/>
      <c r="AE101" s="242"/>
      <c r="AF101" s="232"/>
      <c r="AG101" s="241"/>
      <c r="AH101" s="235"/>
      <c r="AI101" s="232"/>
      <c r="AJ101" s="252"/>
      <c r="AK101" s="252"/>
      <c r="AL101" s="240"/>
      <c r="AM101" s="179"/>
      <c r="AN101" s="194"/>
      <c r="AO101" s="179"/>
      <c r="AP101" s="239"/>
      <c r="AQ101" s="239"/>
    </row>
    <row r="102" spans="1:78" ht="69.95" hidden="1" customHeight="1" x14ac:dyDescent="0.8">
      <c r="A102" s="870"/>
      <c r="B102" s="779"/>
      <c r="C102" s="785"/>
      <c r="D102" s="786"/>
      <c r="E102" s="763"/>
      <c r="F102" s="745"/>
      <c r="G102" s="566" t="s">
        <v>14</v>
      </c>
      <c r="H102" s="764"/>
      <c r="I102" s="262">
        <f>SUM(I100:I101)</f>
        <v>0</v>
      </c>
      <c r="J102" s="262"/>
      <c r="K102" s="262"/>
      <c r="L102" s="262"/>
      <c r="M102" s="262">
        <f t="shared" ref="M102:P102" si="210">SUM(M100:M101)</f>
        <v>0</v>
      </c>
      <c r="N102" s="262">
        <f t="shared" si="210"/>
        <v>0</v>
      </c>
      <c r="O102" s="262">
        <f t="shared" si="210"/>
        <v>0</v>
      </c>
      <c r="P102" s="262">
        <f t="shared" si="210"/>
        <v>0</v>
      </c>
      <c r="Q102" s="262">
        <f t="shared" ref="Q102" si="211">SUM(Q100:Q101)</f>
        <v>0</v>
      </c>
      <c r="R102" s="264">
        <f t="shared" ref="R102:AJ102" si="212">SUM(R100:R101)</f>
        <v>0</v>
      </c>
      <c r="S102" s="265"/>
      <c r="T102" s="224">
        <f t="shared" si="212"/>
        <v>0</v>
      </c>
      <c r="U102" s="265"/>
      <c r="V102" s="264">
        <f t="shared" ref="V102" si="213">SUM(V100:V101)</f>
        <v>0</v>
      </c>
      <c r="W102" s="263"/>
      <c r="X102" s="264">
        <f t="shared" si="212"/>
        <v>0</v>
      </c>
      <c r="Y102" s="265"/>
      <c r="Z102" s="264">
        <f t="shared" si="212"/>
        <v>0</v>
      </c>
      <c r="AA102" s="263"/>
      <c r="AB102" s="266"/>
      <c r="AC102" s="264">
        <f t="shared" si="212"/>
        <v>0</v>
      </c>
      <c r="AD102" s="854"/>
      <c r="AE102" s="267"/>
      <c r="AF102" s="224">
        <f t="shared" si="212"/>
        <v>0</v>
      </c>
      <c r="AG102" s="266"/>
      <c r="AH102" s="262">
        <f t="shared" si="212"/>
        <v>0</v>
      </c>
      <c r="AI102" s="224">
        <f t="shared" si="212"/>
        <v>0</v>
      </c>
      <c r="AJ102" s="261">
        <f t="shared" si="212"/>
        <v>0</v>
      </c>
      <c r="AK102" s="261"/>
      <c r="AL102" s="265"/>
      <c r="AM102" s="204">
        <f>R102+T102+X102+Z102+AC102+AF102+AH102+AJ102</f>
        <v>0</v>
      </c>
      <c r="AN102" s="205">
        <f>I102-AM102</f>
        <v>0</v>
      </c>
      <c r="AO102" s="204">
        <f>J102</f>
        <v>0</v>
      </c>
      <c r="AP102" s="206">
        <f>S102+U102+Y102+AB102+AE102+AG102+AI102+AK102</f>
        <v>0</v>
      </c>
      <c r="AQ102" s="206">
        <f>AO102-AP102</f>
        <v>0</v>
      </c>
    </row>
    <row r="103" spans="1:78" ht="69.95" hidden="1" customHeight="1" x14ac:dyDescent="0.8">
      <c r="A103" s="871"/>
      <c r="B103" s="778"/>
      <c r="C103" s="783"/>
      <c r="D103" s="784"/>
      <c r="E103" s="761"/>
      <c r="F103" s="741"/>
      <c r="G103" s="558" t="s">
        <v>12</v>
      </c>
      <c r="H103" s="780"/>
      <c r="I103" s="235">
        <v>0</v>
      </c>
      <c r="J103" s="235"/>
      <c r="K103" s="235"/>
      <c r="L103" s="235"/>
      <c r="M103" s="555"/>
      <c r="N103" s="555"/>
      <c r="O103" s="555"/>
      <c r="P103" s="555"/>
      <c r="Q103" s="555"/>
      <c r="R103" s="268"/>
      <c r="S103" s="240"/>
      <c r="T103" s="232"/>
      <c r="U103" s="240"/>
      <c r="V103" s="233"/>
      <c r="W103" s="234"/>
      <c r="X103" s="233"/>
      <c r="Y103" s="240"/>
      <c r="Z103" s="233"/>
      <c r="AA103" s="234"/>
      <c r="AB103" s="241"/>
      <c r="AC103" s="233"/>
      <c r="AD103" s="844"/>
      <c r="AE103" s="242"/>
      <c r="AF103" s="232"/>
      <c r="AG103" s="241"/>
      <c r="AH103" s="235"/>
      <c r="AI103" s="232"/>
      <c r="AJ103" s="252"/>
      <c r="AK103" s="252"/>
      <c r="AL103" s="240"/>
      <c r="AM103" s="179"/>
      <c r="AN103" s="194"/>
      <c r="AO103" s="179"/>
      <c r="AP103" s="239"/>
      <c r="AQ103" s="239"/>
    </row>
    <row r="104" spans="1:78" ht="69.95" hidden="1" customHeight="1" x14ac:dyDescent="0.8">
      <c r="A104" s="735"/>
      <c r="B104" s="738"/>
      <c r="C104" s="742"/>
      <c r="D104" s="743"/>
      <c r="E104" s="762"/>
      <c r="F104" s="743"/>
      <c r="G104" s="558" t="s">
        <v>13</v>
      </c>
      <c r="H104" s="750"/>
      <c r="I104" s="235"/>
      <c r="J104" s="235"/>
      <c r="K104" s="235"/>
      <c r="L104" s="235"/>
      <c r="M104" s="555"/>
      <c r="N104" s="555"/>
      <c r="O104" s="555"/>
      <c r="P104" s="555"/>
      <c r="Q104" s="555"/>
      <c r="R104" s="268"/>
      <c r="S104" s="240"/>
      <c r="T104" s="232"/>
      <c r="U104" s="240"/>
      <c r="V104" s="233"/>
      <c r="W104" s="234"/>
      <c r="X104" s="233"/>
      <c r="Y104" s="240"/>
      <c r="Z104" s="233"/>
      <c r="AA104" s="234"/>
      <c r="AB104" s="241"/>
      <c r="AC104" s="233"/>
      <c r="AD104" s="770"/>
      <c r="AE104" s="242"/>
      <c r="AF104" s="232"/>
      <c r="AG104" s="241"/>
      <c r="AH104" s="235"/>
      <c r="AI104" s="232"/>
      <c r="AJ104" s="252"/>
      <c r="AK104" s="252"/>
      <c r="AL104" s="240"/>
      <c r="AM104" s="179"/>
      <c r="AN104" s="194"/>
      <c r="AO104" s="179"/>
      <c r="AP104" s="239"/>
      <c r="AQ104" s="239"/>
    </row>
    <row r="105" spans="1:78" ht="69.95" hidden="1" customHeight="1" thickBot="1" x14ac:dyDescent="0.85">
      <c r="A105" s="736"/>
      <c r="B105" s="739"/>
      <c r="C105" s="744"/>
      <c r="D105" s="745"/>
      <c r="E105" s="763"/>
      <c r="F105" s="745"/>
      <c r="G105" s="565" t="s">
        <v>14</v>
      </c>
      <c r="H105" s="751"/>
      <c r="I105" s="253">
        <f>SUM(I103:I104)</f>
        <v>0</v>
      </c>
      <c r="J105" s="253"/>
      <c r="K105" s="253"/>
      <c r="L105" s="253"/>
      <c r="M105" s="253">
        <f t="shared" ref="M105:P105" si="214">SUM(M103:M104)</f>
        <v>0</v>
      </c>
      <c r="N105" s="253">
        <f t="shared" si="214"/>
        <v>0</v>
      </c>
      <c r="O105" s="253">
        <f t="shared" si="214"/>
        <v>0</v>
      </c>
      <c r="P105" s="253">
        <f t="shared" si="214"/>
        <v>0</v>
      </c>
      <c r="Q105" s="253">
        <f t="shared" ref="Q105" si="215">SUM(Q103:Q104)</f>
        <v>0</v>
      </c>
      <c r="R105" s="255">
        <f t="shared" ref="R105:AJ105" si="216">SUM(R103:R104)</f>
        <v>0</v>
      </c>
      <c r="S105" s="256"/>
      <c r="T105" s="257">
        <f t="shared" si="216"/>
        <v>0</v>
      </c>
      <c r="U105" s="256"/>
      <c r="V105" s="255">
        <f t="shared" ref="V105" si="217">SUM(V103:V104)</f>
        <v>0</v>
      </c>
      <c r="W105" s="254"/>
      <c r="X105" s="255">
        <f t="shared" si="216"/>
        <v>0</v>
      </c>
      <c r="Y105" s="256"/>
      <c r="Z105" s="255">
        <f t="shared" si="216"/>
        <v>0</v>
      </c>
      <c r="AA105" s="254"/>
      <c r="AB105" s="258"/>
      <c r="AC105" s="255">
        <f t="shared" si="216"/>
        <v>0</v>
      </c>
      <c r="AD105" s="771"/>
      <c r="AE105" s="259"/>
      <c r="AF105" s="257">
        <f t="shared" si="216"/>
        <v>0</v>
      </c>
      <c r="AG105" s="258"/>
      <c r="AH105" s="253">
        <f t="shared" si="216"/>
        <v>0</v>
      </c>
      <c r="AI105" s="257">
        <f t="shared" si="216"/>
        <v>0</v>
      </c>
      <c r="AJ105" s="260">
        <f t="shared" si="216"/>
        <v>0</v>
      </c>
      <c r="AK105" s="261"/>
      <c r="AL105" s="265"/>
      <c r="AM105" s="204">
        <f>R105+T105+X105+Z105+AC105+AF105+AH105+AJ105</f>
        <v>0</v>
      </c>
      <c r="AN105" s="205">
        <f>I105-AM105</f>
        <v>0</v>
      </c>
      <c r="AO105" s="204">
        <f>J105</f>
        <v>0</v>
      </c>
      <c r="AP105" s="206">
        <f>S105+U105+Y105+AB105+AE105+AG105+AI105+AK105</f>
        <v>0</v>
      </c>
      <c r="AQ105" s="206">
        <f>AO105-AP105</f>
        <v>0</v>
      </c>
    </row>
    <row r="106" spans="1:78" ht="69.95" hidden="1" customHeight="1" x14ac:dyDescent="0.8">
      <c r="A106" s="734">
        <v>24301</v>
      </c>
      <c r="B106" s="737" t="s">
        <v>266</v>
      </c>
      <c r="C106" s="740" t="s">
        <v>274</v>
      </c>
      <c r="D106" s="741"/>
      <c r="E106" s="761"/>
      <c r="F106" s="741"/>
      <c r="G106" s="564" t="s">
        <v>12</v>
      </c>
      <c r="H106" s="749"/>
      <c r="I106" s="168"/>
      <c r="J106" s="168"/>
      <c r="K106" s="168"/>
      <c r="L106" s="168"/>
      <c r="M106" s="552"/>
      <c r="N106" s="552"/>
      <c r="O106" s="552"/>
      <c r="P106" s="552"/>
      <c r="Q106" s="552"/>
      <c r="R106" s="226"/>
      <c r="S106" s="175"/>
      <c r="T106" s="227"/>
      <c r="U106" s="175"/>
      <c r="V106" s="228"/>
      <c r="W106" s="173"/>
      <c r="X106" s="228"/>
      <c r="Y106" s="175"/>
      <c r="Z106" s="228"/>
      <c r="AA106" s="229"/>
      <c r="AB106" s="172"/>
      <c r="AC106" s="228"/>
      <c r="AD106" s="769"/>
      <c r="AE106" s="170"/>
      <c r="AF106" s="227"/>
      <c r="AG106" s="172"/>
      <c r="AH106" s="230"/>
      <c r="AI106" s="171"/>
      <c r="AJ106" s="175"/>
      <c r="AK106" s="191"/>
      <c r="AL106" s="729"/>
      <c r="AM106" s="179"/>
      <c r="AN106" s="194"/>
      <c r="AO106" s="179"/>
      <c r="AP106" s="180"/>
      <c r="AQ106" s="180"/>
    </row>
    <row r="107" spans="1:78" ht="69.95" hidden="1" customHeight="1" x14ac:dyDescent="0.8">
      <c r="A107" s="735"/>
      <c r="B107" s="738"/>
      <c r="C107" s="742"/>
      <c r="D107" s="743"/>
      <c r="E107" s="762"/>
      <c r="F107" s="743"/>
      <c r="G107" s="558" t="s">
        <v>13</v>
      </c>
      <c r="H107" s="750"/>
      <c r="I107" s="182"/>
      <c r="J107" s="182"/>
      <c r="K107" s="182"/>
      <c r="L107" s="182"/>
      <c r="M107" s="553"/>
      <c r="N107" s="553"/>
      <c r="O107" s="553"/>
      <c r="P107" s="553"/>
      <c r="Q107" s="553"/>
      <c r="R107" s="231"/>
      <c r="S107" s="190"/>
      <c r="T107" s="232"/>
      <c r="U107" s="190"/>
      <c r="V107" s="233"/>
      <c r="W107" s="187"/>
      <c r="X107" s="233"/>
      <c r="Y107" s="190"/>
      <c r="Z107" s="233"/>
      <c r="AA107" s="234"/>
      <c r="AB107" s="186"/>
      <c r="AC107" s="233"/>
      <c r="AD107" s="770"/>
      <c r="AE107" s="184"/>
      <c r="AF107" s="232"/>
      <c r="AG107" s="186"/>
      <c r="AH107" s="235"/>
      <c r="AI107" s="191"/>
      <c r="AJ107" s="190"/>
      <c r="AK107" s="191"/>
      <c r="AL107" s="730"/>
      <c r="AM107" s="179"/>
      <c r="AN107" s="194"/>
      <c r="AO107" s="179"/>
      <c r="AP107" s="180"/>
      <c r="AQ107" s="180"/>
    </row>
    <row r="108" spans="1:78" ht="69.95" hidden="1" customHeight="1" thickBot="1" x14ac:dyDescent="0.85">
      <c r="A108" s="736"/>
      <c r="B108" s="739"/>
      <c r="C108" s="744"/>
      <c r="D108" s="745"/>
      <c r="E108" s="763"/>
      <c r="F108" s="745"/>
      <c r="G108" s="562" t="s">
        <v>14</v>
      </c>
      <c r="H108" s="751"/>
      <c r="I108" s="196">
        <f>SUM(I106:I107)</f>
        <v>0</v>
      </c>
      <c r="J108" s="196"/>
      <c r="K108" s="196"/>
      <c r="L108" s="196"/>
      <c r="M108" s="196">
        <f t="shared" ref="M108:R108" si="218">SUM(M106:M107)</f>
        <v>0</v>
      </c>
      <c r="N108" s="196">
        <f t="shared" ref="N108:Q108" si="219">SUM(N106:N107)</f>
        <v>0</v>
      </c>
      <c r="O108" s="196">
        <f t="shared" si="219"/>
        <v>0</v>
      </c>
      <c r="P108" s="196">
        <f t="shared" si="219"/>
        <v>0</v>
      </c>
      <c r="Q108" s="196">
        <f t="shared" si="219"/>
        <v>0</v>
      </c>
      <c r="R108" s="201">
        <f t="shared" si="218"/>
        <v>0</v>
      </c>
      <c r="S108" s="202"/>
      <c r="T108" s="199">
        <f t="shared" ref="T108:V108" si="220">SUM(T106:T107)</f>
        <v>0</v>
      </c>
      <c r="U108" s="202"/>
      <c r="V108" s="201">
        <f t="shared" si="220"/>
        <v>0</v>
      </c>
      <c r="W108" s="197"/>
      <c r="X108" s="201">
        <f t="shared" ref="X108" si="221">SUM(X106:X107)</f>
        <v>0</v>
      </c>
      <c r="Y108" s="202"/>
      <c r="Z108" s="201">
        <f t="shared" ref="Z108" si="222">SUM(Z106:Z107)</f>
        <v>0</v>
      </c>
      <c r="AA108" s="197"/>
      <c r="AB108" s="200"/>
      <c r="AC108" s="201">
        <f t="shared" ref="AC108" si="223">SUM(AC106:AC107)</f>
        <v>0</v>
      </c>
      <c r="AD108" s="771"/>
      <c r="AE108" s="198"/>
      <c r="AF108" s="199">
        <f t="shared" ref="AF108" si="224">SUM(AF106:AF107)</f>
        <v>0</v>
      </c>
      <c r="AG108" s="200"/>
      <c r="AH108" s="196">
        <f t="shared" ref="AH108" si="225">SUM(AH106:AH107)</f>
        <v>0</v>
      </c>
      <c r="AI108" s="199"/>
      <c r="AJ108" s="202">
        <f t="shared" ref="AJ108" si="226">SUM(AJ106:AJ107)</f>
        <v>0</v>
      </c>
      <c r="AK108" s="224"/>
      <c r="AL108" s="731"/>
      <c r="AM108" s="204">
        <f>R108+T108+X108+Z108+AC108+AF108+AH108+AJ108+M108+V108</f>
        <v>0</v>
      </c>
      <c r="AN108" s="205">
        <f>I108-AM108</f>
        <v>0</v>
      </c>
      <c r="AO108" s="204">
        <f>J108</f>
        <v>0</v>
      </c>
      <c r="AP108" s="206">
        <f>S108+U108+Y108+AB108+AE108+AG108+AI108+AK108+W108+M108</f>
        <v>0</v>
      </c>
      <c r="AQ108" s="206">
        <f>AO108-AP108</f>
        <v>0</v>
      </c>
    </row>
    <row r="109" spans="1:78" ht="69.95" customHeight="1" x14ac:dyDescent="0.8">
      <c r="A109" s="734">
        <v>24301</v>
      </c>
      <c r="B109" s="737" t="s">
        <v>265</v>
      </c>
      <c r="C109" s="740" t="s">
        <v>249</v>
      </c>
      <c r="D109" s="741"/>
      <c r="E109" s="746" t="s">
        <v>347</v>
      </c>
      <c r="F109" s="851" t="s">
        <v>348</v>
      </c>
      <c r="G109" s="564" t="s">
        <v>12</v>
      </c>
      <c r="H109" s="749"/>
      <c r="I109" s="168">
        <v>5000</v>
      </c>
      <c r="J109" s="168"/>
      <c r="K109" s="168"/>
      <c r="L109" s="168"/>
      <c r="M109" s="552"/>
      <c r="N109" s="552"/>
      <c r="O109" s="552"/>
      <c r="P109" s="552"/>
      <c r="Q109" s="552"/>
      <c r="R109" s="226"/>
      <c r="S109" s="175"/>
      <c r="T109" s="227"/>
      <c r="U109" s="175"/>
      <c r="V109" s="228">
        <v>5000</v>
      </c>
      <c r="W109" s="173"/>
      <c r="X109" s="228"/>
      <c r="Y109" s="175"/>
      <c r="Z109" s="228"/>
      <c r="AA109" s="229"/>
      <c r="AB109" s="172"/>
      <c r="AC109" s="228"/>
      <c r="AD109" s="769"/>
      <c r="AE109" s="170"/>
      <c r="AF109" s="227"/>
      <c r="AG109" s="172"/>
      <c r="AH109" s="230"/>
      <c r="AI109" s="171"/>
      <c r="AJ109" s="175"/>
      <c r="AK109" s="191"/>
      <c r="AL109" s="729"/>
      <c r="AM109" s="179"/>
      <c r="AN109" s="194"/>
      <c r="AO109" s="179"/>
      <c r="AP109" s="180"/>
      <c r="AQ109" s="180"/>
    </row>
    <row r="110" spans="1:78" ht="69.75" customHeight="1" x14ac:dyDescent="0.8">
      <c r="A110" s="735"/>
      <c r="B110" s="738"/>
      <c r="C110" s="742"/>
      <c r="D110" s="743"/>
      <c r="E110" s="747"/>
      <c r="F110" s="852"/>
      <c r="G110" s="558" t="s">
        <v>13</v>
      </c>
      <c r="H110" s="750"/>
      <c r="I110" s="182"/>
      <c r="J110" s="182"/>
      <c r="K110" s="182"/>
      <c r="L110" s="182"/>
      <c r="M110" s="553"/>
      <c r="N110" s="553"/>
      <c r="O110" s="553"/>
      <c r="P110" s="553"/>
      <c r="Q110" s="553"/>
      <c r="R110" s="231"/>
      <c r="S110" s="190"/>
      <c r="T110" s="232"/>
      <c r="U110" s="190"/>
      <c r="V110" s="233"/>
      <c r="W110" s="187"/>
      <c r="X110" s="233"/>
      <c r="Y110" s="190"/>
      <c r="Z110" s="233"/>
      <c r="AA110" s="234"/>
      <c r="AB110" s="186"/>
      <c r="AC110" s="233"/>
      <c r="AD110" s="770"/>
      <c r="AE110" s="184"/>
      <c r="AF110" s="232"/>
      <c r="AG110" s="186"/>
      <c r="AH110" s="235"/>
      <c r="AI110" s="191"/>
      <c r="AJ110" s="190"/>
      <c r="AK110" s="191"/>
      <c r="AL110" s="730"/>
      <c r="AM110" s="179"/>
      <c r="AN110" s="194"/>
      <c r="AO110" s="179"/>
      <c r="AP110" s="180"/>
      <c r="AQ110" s="180"/>
    </row>
    <row r="111" spans="1:78" ht="69.95" customHeight="1" thickBot="1" x14ac:dyDescent="0.85">
      <c r="A111" s="736"/>
      <c r="B111" s="739"/>
      <c r="C111" s="744"/>
      <c r="D111" s="745"/>
      <c r="E111" s="748"/>
      <c r="F111" s="853"/>
      <c r="G111" s="562" t="s">
        <v>14</v>
      </c>
      <c r="H111" s="751"/>
      <c r="I111" s="196">
        <f>SUM(I109:I110)</f>
        <v>5000</v>
      </c>
      <c r="J111" s="196"/>
      <c r="K111" s="196"/>
      <c r="L111" s="196"/>
      <c r="M111" s="196">
        <f t="shared" ref="M111:R111" si="227">SUM(M109:M110)</f>
        <v>0</v>
      </c>
      <c r="N111" s="196">
        <f t="shared" ref="N111:Q111" si="228">SUM(N109:N110)</f>
        <v>0</v>
      </c>
      <c r="O111" s="196">
        <f t="shared" si="228"/>
        <v>0</v>
      </c>
      <c r="P111" s="196">
        <f t="shared" si="228"/>
        <v>0</v>
      </c>
      <c r="Q111" s="196">
        <f t="shared" si="228"/>
        <v>0</v>
      </c>
      <c r="R111" s="201">
        <f t="shared" si="227"/>
        <v>0</v>
      </c>
      <c r="S111" s="202"/>
      <c r="T111" s="199">
        <f t="shared" ref="T111" si="229">SUM(T109:T110)</f>
        <v>0</v>
      </c>
      <c r="U111" s="202"/>
      <c r="V111" s="201">
        <f t="shared" ref="V111" si="230">SUM(V109:V110)</f>
        <v>5000</v>
      </c>
      <c r="W111" s="197"/>
      <c r="X111" s="201">
        <f t="shared" ref="X111" si="231">SUM(X109:X110)</f>
        <v>0</v>
      </c>
      <c r="Y111" s="202"/>
      <c r="Z111" s="201">
        <f t="shared" ref="Z111" si="232">SUM(Z109:Z110)</f>
        <v>0</v>
      </c>
      <c r="AA111" s="197"/>
      <c r="AB111" s="200"/>
      <c r="AC111" s="201">
        <f t="shared" ref="AC111" si="233">SUM(AC109:AC110)</f>
        <v>0</v>
      </c>
      <c r="AD111" s="771"/>
      <c r="AE111" s="198"/>
      <c r="AF111" s="199">
        <f t="shared" ref="AF111" si="234">SUM(AF109:AF110)</f>
        <v>0</v>
      </c>
      <c r="AG111" s="200"/>
      <c r="AH111" s="196">
        <f t="shared" ref="AH111" si="235">SUM(AH109:AH110)</f>
        <v>0</v>
      </c>
      <c r="AI111" s="199"/>
      <c r="AJ111" s="202">
        <f t="shared" ref="AJ111" si="236">SUM(AJ109:AJ110)</f>
        <v>0</v>
      </c>
      <c r="AK111" s="224"/>
      <c r="AL111" s="731"/>
      <c r="AM111" s="204">
        <f>R111+T111+X111+Z111+AC111+AF111+AH111+AJ111+M111+V111</f>
        <v>5000</v>
      </c>
      <c r="AN111" s="205">
        <f>I111-AM111</f>
        <v>0</v>
      </c>
      <c r="AO111" s="204">
        <f>J111</f>
        <v>0</v>
      </c>
      <c r="AP111" s="206">
        <f>S111+U111+Y111+AB111+AE111+AG111+AI111+AK111+W111+M111</f>
        <v>0</v>
      </c>
      <c r="AQ111" s="206">
        <f>AO111-AP111</f>
        <v>0</v>
      </c>
    </row>
    <row r="112" spans="1:78" s="217" customFormat="1" ht="69.95" customHeight="1" x14ac:dyDescent="0.8">
      <c r="A112" s="734">
        <v>25205</v>
      </c>
      <c r="B112" s="737" t="s">
        <v>153</v>
      </c>
      <c r="C112" s="740" t="s">
        <v>349</v>
      </c>
      <c r="D112" s="741"/>
      <c r="E112" s="746" t="s">
        <v>347</v>
      </c>
      <c r="F112" s="851" t="s">
        <v>348</v>
      </c>
      <c r="G112" s="564" t="s">
        <v>12</v>
      </c>
      <c r="H112" s="749"/>
      <c r="I112" s="168">
        <v>3000</v>
      </c>
      <c r="J112" s="168"/>
      <c r="K112" s="168"/>
      <c r="L112" s="168"/>
      <c r="M112" s="169"/>
      <c r="N112" s="169"/>
      <c r="O112" s="169"/>
      <c r="P112" s="169"/>
      <c r="Q112" s="169"/>
      <c r="R112" s="219"/>
      <c r="S112" s="175"/>
      <c r="T112" s="171"/>
      <c r="U112" s="175"/>
      <c r="V112" s="220">
        <v>3000</v>
      </c>
      <c r="W112" s="173"/>
      <c r="X112" s="220"/>
      <c r="Y112" s="175"/>
      <c r="Z112" s="220"/>
      <c r="AA112" s="173"/>
      <c r="AB112" s="172"/>
      <c r="AC112" s="220"/>
      <c r="AD112" s="769"/>
      <c r="AE112" s="170"/>
      <c r="AF112" s="171"/>
      <c r="AG112" s="172"/>
      <c r="AH112" s="168"/>
      <c r="AI112" s="171"/>
      <c r="AJ112" s="175"/>
      <c r="AK112" s="191"/>
      <c r="AL112" s="729"/>
      <c r="AM112" s="179"/>
      <c r="AN112" s="194"/>
      <c r="AO112" s="179"/>
      <c r="AP112" s="180"/>
      <c r="AQ112" s="180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3"/>
    </row>
    <row r="113" spans="1:79" s="217" customFormat="1" ht="69.95" customHeight="1" x14ac:dyDescent="0.8">
      <c r="A113" s="735"/>
      <c r="B113" s="738"/>
      <c r="C113" s="742"/>
      <c r="D113" s="743"/>
      <c r="E113" s="747"/>
      <c r="F113" s="852"/>
      <c r="G113" s="558" t="s">
        <v>13</v>
      </c>
      <c r="H113" s="750"/>
      <c r="I113" s="182"/>
      <c r="J113" s="182"/>
      <c r="K113" s="182"/>
      <c r="L113" s="182"/>
      <c r="M113" s="192"/>
      <c r="N113" s="192"/>
      <c r="O113" s="192"/>
      <c r="P113" s="192"/>
      <c r="Q113" s="192"/>
      <c r="R113" s="222"/>
      <c r="S113" s="190"/>
      <c r="T113" s="191"/>
      <c r="U113" s="190"/>
      <c r="V113" s="223"/>
      <c r="W113" s="187"/>
      <c r="X113" s="223"/>
      <c r="Y113" s="190"/>
      <c r="Z113" s="223"/>
      <c r="AA113" s="187"/>
      <c r="AB113" s="186"/>
      <c r="AC113" s="223"/>
      <c r="AD113" s="770"/>
      <c r="AE113" s="184"/>
      <c r="AF113" s="191"/>
      <c r="AG113" s="186"/>
      <c r="AH113" s="182"/>
      <c r="AI113" s="191"/>
      <c r="AJ113" s="190"/>
      <c r="AK113" s="191"/>
      <c r="AL113" s="730"/>
      <c r="AM113" s="179"/>
      <c r="AN113" s="194"/>
      <c r="AO113" s="179"/>
      <c r="AP113" s="180"/>
      <c r="AQ113" s="180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</row>
    <row r="114" spans="1:79" s="217" customFormat="1" ht="69.95" customHeight="1" thickBot="1" x14ac:dyDescent="0.85">
      <c r="A114" s="736"/>
      <c r="B114" s="739"/>
      <c r="C114" s="744"/>
      <c r="D114" s="745"/>
      <c r="E114" s="748"/>
      <c r="F114" s="853"/>
      <c r="G114" s="562" t="s">
        <v>14</v>
      </c>
      <c r="H114" s="751"/>
      <c r="I114" s="196">
        <f>SUM(I112:I113)</f>
        <v>3000</v>
      </c>
      <c r="J114" s="196"/>
      <c r="K114" s="196"/>
      <c r="L114" s="196"/>
      <c r="M114" s="196">
        <f t="shared" ref="M114:R114" si="237">SUM(M112:M113)</f>
        <v>0</v>
      </c>
      <c r="N114" s="196">
        <f t="shared" ref="N114:Q114" si="238">SUM(N112:N113)</f>
        <v>0</v>
      </c>
      <c r="O114" s="196">
        <f t="shared" si="238"/>
        <v>0</v>
      </c>
      <c r="P114" s="196">
        <f t="shared" si="238"/>
        <v>0</v>
      </c>
      <c r="Q114" s="196">
        <f t="shared" si="238"/>
        <v>0</v>
      </c>
      <c r="R114" s="201">
        <f t="shared" si="237"/>
        <v>0</v>
      </c>
      <c r="S114" s="202"/>
      <c r="T114" s="199">
        <f t="shared" ref="T114" si="239">SUM(T112:T113)</f>
        <v>0</v>
      </c>
      <c r="U114" s="202"/>
      <c r="V114" s="201">
        <f t="shared" ref="V114" si="240">SUM(V112:V113)</f>
        <v>3000</v>
      </c>
      <c r="W114" s="197"/>
      <c r="X114" s="201">
        <f t="shared" ref="X114" si="241">SUM(X112:X113)</f>
        <v>0</v>
      </c>
      <c r="Y114" s="202"/>
      <c r="Z114" s="201">
        <f t="shared" ref="Z114" si="242">SUM(Z112:Z113)</f>
        <v>0</v>
      </c>
      <c r="AA114" s="197"/>
      <c r="AB114" s="200"/>
      <c r="AC114" s="201">
        <f t="shared" ref="AC114" si="243">SUM(AC112:AC113)</f>
        <v>0</v>
      </c>
      <c r="AD114" s="771"/>
      <c r="AE114" s="198"/>
      <c r="AF114" s="199">
        <f t="shared" ref="AF114" si="244">SUM(AF112:AF113)</f>
        <v>0</v>
      </c>
      <c r="AG114" s="200"/>
      <c r="AH114" s="196">
        <f t="shared" ref="AH114" si="245">SUM(AH112:AH113)</f>
        <v>0</v>
      </c>
      <c r="AI114" s="199"/>
      <c r="AJ114" s="202">
        <f t="shared" ref="AJ114" si="246">SUM(AJ112:AJ113)</f>
        <v>0</v>
      </c>
      <c r="AK114" s="224"/>
      <c r="AL114" s="731"/>
      <c r="AM114" s="204">
        <f>R114+T114+X114+Z114+AC114+AF114+AH114+AJ114+M114+V114</f>
        <v>3000</v>
      </c>
      <c r="AN114" s="205">
        <f>I114-AM114</f>
        <v>0</v>
      </c>
      <c r="AO114" s="204">
        <f>J114</f>
        <v>0</v>
      </c>
      <c r="AP114" s="206">
        <f>S114+U114+Y114+AB114+AE114+AG114+AI114+AK114+W114+M114</f>
        <v>0</v>
      </c>
      <c r="AQ114" s="206">
        <f>AO114-AP114</f>
        <v>0</v>
      </c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3"/>
    </row>
    <row r="115" spans="1:79" s="217" customFormat="1" ht="69.95" hidden="1" customHeight="1" x14ac:dyDescent="0.8">
      <c r="A115" s="734">
        <v>24307</v>
      </c>
      <c r="B115" s="737" t="s">
        <v>150</v>
      </c>
      <c r="C115" s="740" t="s">
        <v>151</v>
      </c>
      <c r="D115" s="741"/>
      <c r="E115" s="761"/>
      <c r="F115" s="741"/>
      <c r="G115" s="564" t="s">
        <v>12</v>
      </c>
      <c r="H115" s="749"/>
      <c r="I115" s="230"/>
      <c r="J115" s="230"/>
      <c r="K115" s="230"/>
      <c r="L115" s="230"/>
      <c r="M115" s="552"/>
      <c r="N115" s="552"/>
      <c r="O115" s="552"/>
      <c r="P115" s="552"/>
      <c r="Q115" s="552"/>
      <c r="R115" s="226"/>
      <c r="S115" s="236"/>
      <c r="T115" s="227"/>
      <c r="U115" s="236"/>
      <c r="V115" s="228"/>
      <c r="W115" s="229"/>
      <c r="X115" s="228"/>
      <c r="Y115" s="236"/>
      <c r="Z115" s="228"/>
      <c r="AA115" s="229"/>
      <c r="AB115" s="237"/>
      <c r="AC115" s="228"/>
      <c r="AD115" s="769"/>
      <c r="AE115" s="238"/>
      <c r="AF115" s="227"/>
      <c r="AG115" s="237"/>
      <c r="AH115" s="230"/>
      <c r="AI115" s="227"/>
      <c r="AJ115" s="236"/>
      <c r="AK115" s="232"/>
      <c r="AL115" s="755"/>
      <c r="AM115" s="179"/>
      <c r="AN115" s="194"/>
      <c r="AO115" s="179"/>
      <c r="AP115" s="239"/>
      <c r="AQ115" s="239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</row>
    <row r="116" spans="1:79" s="217" customFormat="1" ht="69.95" hidden="1" customHeight="1" x14ac:dyDescent="0.8">
      <c r="A116" s="735"/>
      <c r="B116" s="738"/>
      <c r="C116" s="742"/>
      <c r="D116" s="743"/>
      <c r="E116" s="762"/>
      <c r="F116" s="743"/>
      <c r="G116" s="558" t="s">
        <v>13</v>
      </c>
      <c r="H116" s="750"/>
      <c r="I116" s="235"/>
      <c r="J116" s="235"/>
      <c r="K116" s="235"/>
      <c r="L116" s="235"/>
      <c r="M116" s="553"/>
      <c r="N116" s="553"/>
      <c r="O116" s="553"/>
      <c r="P116" s="553"/>
      <c r="Q116" s="553"/>
      <c r="R116" s="231"/>
      <c r="S116" s="240"/>
      <c r="T116" s="232"/>
      <c r="U116" s="240"/>
      <c r="V116" s="233"/>
      <c r="W116" s="234"/>
      <c r="X116" s="233"/>
      <c r="Y116" s="240"/>
      <c r="Z116" s="233"/>
      <c r="AA116" s="234"/>
      <c r="AB116" s="241"/>
      <c r="AC116" s="233"/>
      <c r="AD116" s="770"/>
      <c r="AE116" s="242"/>
      <c r="AF116" s="232"/>
      <c r="AG116" s="241"/>
      <c r="AH116" s="235"/>
      <c r="AI116" s="232"/>
      <c r="AJ116" s="240"/>
      <c r="AK116" s="232"/>
      <c r="AL116" s="756"/>
      <c r="AM116" s="179"/>
      <c r="AN116" s="194"/>
      <c r="AO116" s="179"/>
      <c r="AP116" s="239"/>
      <c r="AQ116" s="239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3"/>
    </row>
    <row r="117" spans="1:79" s="217" customFormat="1" ht="75.599999999999994" hidden="1" customHeight="1" thickBot="1" x14ac:dyDescent="0.85">
      <c r="A117" s="736"/>
      <c r="B117" s="739"/>
      <c r="C117" s="744"/>
      <c r="D117" s="745"/>
      <c r="E117" s="763"/>
      <c r="F117" s="745"/>
      <c r="G117" s="562" t="s">
        <v>14</v>
      </c>
      <c r="H117" s="751"/>
      <c r="I117" s="196">
        <f>SUM(I115:I116)</f>
        <v>0</v>
      </c>
      <c r="J117" s="196">
        <v>0</v>
      </c>
      <c r="K117" s="196"/>
      <c r="L117" s="196"/>
      <c r="M117" s="196">
        <f t="shared" ref="M117:R117" si="247">SUM(M115:M116)</f>
        <v>0</v>
      </c>
      <c r="N117" s="196">
        <f t="shared" ref="N117:Q117" si="248">SUM(N115:N116)</f>
        <v>0</v>
      </c>
      <c r="O117" s="196">
        <f t="shared" si="248"/>
        <v>0</v>
      </c>
      <c r="P117" s="196">
        <f t="shared" si="248"/>
        <v>0</v>
      </c>
      <c r="Q117" s="196">
        <f t="shared" si="248"/>
        <v>0</v>
      </c>
      <c r="R117" s="201">
        <f t="shared" si="247"/>
        <v>0</v>
      </c>
      <c r="S117" s="202"/>
      <c r="T117" s="199">
        <f t="shared" ref="T117:V117" si="249">SUM(T115:T116)</f>
        <v>0</v>
      </c>
      <c r="U117" s="202"/>
      <c r="V117" s="201">
        <f t="shared" si="249"/>
        <v>0</v>
      </c>
      <c r="W117" s="197"/>
      <c r="X117" s="201">
        <f t="shared" ref="X117" si="250">SUM(X115:X116)</f>
        <v>0</v>
      </c>
      <c r="Y117" s="202"/>
      <c r="Z117" s="201">
        <f t="shared" ref="Z117" si="251">SUM(Z115:Z116)</f>
        <v>0</v>
      </c>
      <c r="AA117" s="197"/>
      <c r="AB117" s="200"/>
      <c r="AC117" s="201">
        <f t="shared" ref="AC117" si="252">SUM(AC115:AC116)</f>
        <v>0</v>
      </c>
      <c r="AD117" s="771"/>
      <c r="AE117" s="198"/>
      <c r="AF117" s="199">
        <f t="shared" ref="AF117" si="253">SUM(AF115:AF116)</f>
        <v>0</v>
      </c>
      <c r="AG117" s="200"/>
      <c r="AH117" s="196">
        <f t="shared" ref="AH117" si="254">SUM(AH115:AH116)</f>
        <v>0</v>
      </c>
      <c r="AI117" s="199"/>
      <c r="AJ117" s="202">
        <f t="shared" ref="AJ117" si="255">SUM(AJ115:AJ116)</f>
        <v>0</v>
      </c>
      <c r="AK117" s="224"/>
      <c r="AL117" s="757"/>
      <c r="AM117" s="204">
        <f>R117+T117+X117+Z117+AC117+AF117+AH117+AJ117+M117+V117</f>
        <v>0</v>
      </c>
      <c r="AN117" s="205">
        <f>I117-AM117</f>
        <v>0</v>
      </c>
      <c r="AO117" s="204">
        <f>J117</f>
        <v>0</v>
      </c>
      <c r="AP117" s="206">
        <f>S117+U117+Y117+AB117+AE117+AG117+AI117+AK117+W117+M117</f>
        <v>0</v>
      </c>
      <c r="AQ117" s="206">
        <f>AO117-AP117</f>
        <v>0</v>
      </c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3"/>
    </row>
    <row r="118" spans="1:79" s="217" customFormat="1" ht="69.95" hidden="1" customHeight="1" x14ac:dyDescent="0.8">
      <c r="A118" s="734">
        <v>24307</v>
      </c>
      <c r="B118" s="737" t="s">
        <v>167</v>
      </c>
      <c r="C118" s="740" t="s">
        <v>152</v>
      </c>
      <c r="D118" s="741"/>
      <c r="E118" s="761"/>
      <c r="F118" s="741"/>
      <c r="G118" s="564" t="s">
        <v>12</v>
      </c>
      <c r="H118" s="749"/>
      <c r="I118" s="230"/>
      <c r="J118" s="230"/>
      <c r="K118" s="230"/>
      <c r="L118" s="230"/>
      <c r="M118" s="552"/>
      <c r="N118" s="552"/>
      <c r="O118" s="552"/>
      <c r="P118" s="552"/>
      <c r="Q118" s="552"/>
      <c r="R118" s="226"/>
      <c r="S118" s="236"/>
      <c r="T118" s="227"/>
      <c r="U118" s="236"/>
      <c r="V118" s="228"/>
      <c r="W118" s="229"/>
      <c r="X118" s="228"/>
      <c r="Y118" s="236"/>
      <c r="Z118" s="228"/>
      <c r="AA118" s="229"/>
      <c r="AB118" s="237"/>
      <c r="AC118" s="228"/>
      <c r="AD118" s="769"/>
      <c r="AE118" s="238"/>
      <c r="AF118" s="227"/>
      <c r="AG118" s="237"/>
      <c r="AH118" s="230"/>
      <c r="AI118" s="227"/>
      <c r="AJ118" s="236"/>
      <c r="AK118" s="232"/>
      <c r="AL118" s="755"/>
      <c r="AM118" s="179"/>
      <c r="AN118" s="194"/>
      <c r="AO118" s="179"/>
      <c r="AP118" s="239"/>
      <c r="AQ118" s="239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</row>
    <row r="119" spans="1:79" s="217" customFormat="1" ht="69.95" hidden="1" customHeight="1" x14ac:dyDescent="0.8">
      <c r="A119" s="735"/>
      <c r="B119" s="738"/>
      <c r="C119" s="742"/>
      <c r="D119" s="743"/>
      <c r="E119" s="762"/>
      <c r="F119" s="743"/>
      <c r="G119" s="558" t="s">
        <v>13</v>
      </c>
      <c r="H119" s="750"/>
      <c r="I119" s="235"/>
      <c r="J119" s="235"/>
      <c r="K119" s="235"/>
      <c r="L119" s="235"/>
      <c r="M119" s="553"/>
      <c r="N119" s="553"/>
      <c r="O119" s="553"/>
      <c r="P119" s="553"/>
      <c r="Q119" s="553"/>
      <c r="R119" s="231"/>
      <c r="S119" s="240"/>
      <c r="T119" s="232"/>
      <c r="U119" s="240"/>
      <c r="V119" s="233"/>
      <c r="W119" s="234"/>
      <c r="X119" s="233"/>
      <c r="Y119" s="240"/>
      <c r="Z119" s="233"/>
      <c r="AA119" s="234"/>
      <c r="AB119" s="241"/>
      <c r="AC119" s="233"/>
      <c r="AD119" s="770"/>
      <c r="AE119" s="242"/>
      <c r="AF119" s="232"/>
      <c r="AG119" s="241"/>
      <c r="AH119" s="235"/>
      <c r="AI119" s="232"/>
      <c r="AJ119" s="240"/>
      <c r="AK119" s="232"/>
      <c r="AL119" s="756"/>
      <c r="AM119" s="179"/>
      <c r="AN119" s="194"/>
      <c r="AO119" s="179"/>
      <c r="AP119" s="239"/>
      <c r="AQ119" s="239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63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3"/>
    </row>
    <row r="120" spans="1:79" s="217" customFormat="1" ht="75.599999999999994" hidden="1" customHeight="1" thickBot="1" x14ac:dyDescent="0.85">
      <c r="A120" s="736"/>
      <c r="B120" s="739"/>
      <c r="C120" s="744"/>
      <c r="D120" s="745"/>
      <c r="E120" s="763"/>
      <c r="F120" s="745"/>
      <c r="G120" s="562" t="s">
        <v>14</v>
      </c>
      <c r="H120" s="751"/>
      <c r="I120" s="196">
        <f>SUM(I118:I119)</f>
        <v>0</v>
      </c>
      <c r="J120" s="196"/>
      <c r="K120" s="196"/>
      <c r="L120" s="196"/>
      <c r="M120" s="196">
        <f t="shared" ref="M120:R120" si="256">SUM(M118:M119)</f>
        <v>0</v>
      </c>
      <c r="N120" s="196">
        <f t="shared" ref="N120:Q120" si="257">SUM(N118:N119)</f>
        <v>0</v>
      </c>
      <c r="O120" s="196">
        <f t="shared" si="257"/>
        <v>0</v>
      </c>
      <c r="P120" s="196">
        <f t="shared" si="257"/>
        <v>0</v>
      </c>
      <c r="Q120" s="196">
        <f t="shared" si="257"/>
        <v>0</v>
      </c>
      <c r="R120" s="201">
        <f t="shared" si="256"/>
        <v>0</v>
      </c>
      <c r="S120" s="202"/>
      <c r="T120" s="199">
        <f t="shared" ref="T120:V120" si="258">SUM(T118:T119)</f>
        <v>0</v>
      </c>
      <c r="U120" s="202"/>
      <c r="V120" s="201">
        <f t="shared" si="258"/>
        <v>0</v>
      </c>
      <c r="W120" s="197"/>
      <c r="X120" s="201">
        <f t="shared" ref="X120" si="259">SUM(X118:X119)</f>
        <v>0</v>
      </c>
      <c r="Y120" s="202"/>
      <c r="Z120" s="201">
        <f t="shared" ref="Z120" si="260">SUM(Z118:Z119)</f>
        <v>0</v>
      </c>
      <c r="AA120" s="197"/>
      <c r="AB120" s="200"/>
      <c r="AC120" s="201">
        <f t="shared" ref="AC120" si="261">SUM(AC118:AC119)</f>
        <v>0</v>
      </c>
      <c r="AD120" s="771"/>
      <c r="AE120" s="198"/>
      <c r="AF120" s="199">
        <f t="shared" ref="AF120" si="262">SUM(AF118:AF119)</f>
        <v>0</v>
      </c>
      <c r="AG120" s="200"/>
      <c r="AH120" s="196">
        <f t="shared" ref="AH120" si="263">SUM(AH118:AH119)</f>
        <v>0</v>
      </c>
      <c r="AI120" s="199"/>
      <c r="AJ120" s="202">
        <f t="shared" ref="AJ120" si="264">SUM(AJ118:AJ119)</f>
        <v>0</v>
      </c>
      <c r="AK120" s="224"/>
      <c r="AL120" s="757"/>
      <c r="AM120" s="204">
        <f>R120+T120+X120+Z120+AC120+AF120+AH120+AJ120+M120+V120</f>
        <v>0</v>
      </c>
      <c r="AN120" s="205">
        <f>I120-AM120</f>
        <v>0</v>
      </c>
      <c r="AO120" s="204">
        <f>J120</f>
        <v>0</v>
      </c>
      <c r="AP120" s="206">
        <f>S120+U120+Y120+AB120+AE120+AG120+AI120+AK120+W120+M120</f>
        <v>0</v>
      </c>
      <c r="AQ120" s="206">
        <f>AO120-AP120</f>
        <v>0</v>
      </c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63"/>
      <c r="BO120" s="163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3"/>
    </row>
    <row r="121" spans="1:79" ht="69.95" hidden="1" customHeight="1" x14ac:dyDescent="0.8">
      <c r="A121" s="734">
        <v>25101</v>
      </c>
      <c r="B121" s="737" t="s">
        <v>290</v>
      </c>
      <c r="C121" s="740" t="s">
        <v>291</v>
      </c>
      <c r="D121" s="741"/>
      <c r="E121" s="761"/>
      <c r="F121" s="741"/>
      <c r="G121" s="564" t="s">
        <v>12</v>
      </c>
      <c r="H121" s="749"/>
      <c r="I121" s="230"/>
      <c r="J121" s="230"/>
      <c r="K121" s="230"/>
      <c r="L121" s="230"/>
      <c r="M121" s="640"/>
      <c r="N121" s="640"/>
      <c r="O121" s="640"/>
      <c r="P121" s="640"/>
      <c r="Q121" s="640"/>
      <c r="R121" s="641"/>
      <c r="S121" s="236"/>
      <c r="T121" s="227"/>
      <c r="U121" s="236"/>
      <c r="V121" s="228"/>
      <c r="W121" s="229"/>
      <c r="X121" s="228"/>
      <c r="Y121" s="236"/>
      <c r="Z121" s="228"/>
      <c r="AA121" s="229"/>
      <c r="AB121" s="237"/>
      <c r="AC121" s="228"/>
      <c r="AD121" s="769"/>
      <c r="AE121" s="238"/>
      <c r="AF121" s="227"/>
      <c r="AG121" s="237"/>
      <c r="AH121" s="230"/>
      <c r="AI121" s="227"/>
      <c r="AJ121" s="236"/>
      <c r="AK121" s="232"/>
      <c r="AL121" s="755"/>
      <c r="AM121" s="179"/>
      <c r="AN121" s="194"/>
      <c r="AO121" s="179"/>
      <c r="AP121" s="239"/>
      <c r="AQ121" s="239"/>
    </row>
    <row r="122" spans="1:79" ht="69.95" hidden="1" customHeight="1" x14ac:dyDescent="0.8">
      <c r="A122" s="735"/>
      <c r="B122" s="738"/>
      <c r="C122" s="742"/>
      <c r="D122" s="743"/>
      <c r="E122" s="762"/>
      <c r="F122" s="743"/>
      <c r="G122" s="558" t="s">
        <v>13</v>
      </c>
      <c r="H122" s="750"/>
      <c r="I122" s="235"/>
      <c r="J122" s="235"/>
      <c r="K122" s="235"/>
      <c r="L122" s="235"/>
      <c r="M122" s="555"/>
      <c r="N122" s="555"/>
      <c r="O122" s="555"/>
      <c r="P122" s="555"/>
      <c r="Q122" s="555"/>
      <c r="R122" s="268"/>
      <c r="S122" s="240"/>
      <c r="T122" s="232"/>
      <c r="U122" s="240"/>
      <c r="V122" s="233"/>
      <c r="W122" s="234"/>
      <c r="X122" s="233"/>
      <c r="Y122" s="240"/>
      <c r="Z122" s="233"/>
      <c r="AA122" s="234"/>
      <c r="AB122" s="241"/>
      <c r="AC122" s="233"/>
      <c r="AD122" s="770"/>
      <c r="AE122" s="242"/>
      <c r="AF122" s="232"/>
      <c r="AG122" s="241"/>
      <c r="AH122" s="235"/>
      <c r="AI122" s="232"/>
      <c r="AJ122" s="240"/>
      <c r="AK122" s="232"/>
      <c r="AL122" s="756"/>
      <c r="AM122" s="179"/>
      <c r="AN122" s="194"/>
      <c r="AO122" s="179"/>
      <c r="AP122" s="239"/>
      <c r="AQ122" s="239"/>
    </row>
    <row r="123" spans="1:79" ht="69.599999999999994" hidden="1" customHeight="1" thickBot="1" x14ac:dyDescent="0.85">
      <c r="A123" s="736"/>
      <c r="B123" s="739"/>
      <c r="C123" s="744"/>
      <c r="D123" s="745"/>
      <c r="E123" s="763"/>
      <c r="F123" s="745"/>
      <c r="G123" s="562" t="s">
        <v>14</v>
      </c>
      <c r="H123" s="751"/>
      <c r="I123" s="196">
        <f>SUM(I121:I122)</f>
        <v>0</v>
      </c>
      <c r="J123" s="196">
        <v>0</v>
      </c>
      <c r="K123" s="196"/>
      <c r="L123" s="196"/>
      <c r="M123" s="196">
        <f t="shared" ref="M123:P123" si="265">SUM(M121:M122)</f>
        <v>0</v>
      </c>
      <c r="N123" s="196">
        <f t="shared" si="265"/>
        <v>0</v>
      </c>
      <c r="O123" s="196">
        <f t="shared" si="265"/>
        <v>0</v>
      </c>
      <c r="P123" s="196">
        <f t="shared" si="265"/>
        <v>0</v>
      </c>
      <c r="Q123" s="196">
        <f t="shared" ref="Q123" si="266">SUM(Q121:Q122)</f>
        <v>0</v>
      </c>
      <c r="R123" s="201">
        <f t="shared" ref="R123:AJ123" si="267">SUM(R121:R122)</f>
        <v>0</v>
      </c>
      <c r="S123" s="202"/>
      <c r="T123" s="199">
        <f t="shared" si="267"/>
        <v>0</v>
      </c>
      <c r="U123" s="202"/>
      <c r="V123" s="201">
        <f t="shared" ref="V123" si="268">SUM(V121:V122)</f>
        <v>0</v>
      </c>
      <c r="W123" s="197"/>
      <c r="X123" s="201">
        <f t="shared" si="267"/>
        <v>0</v>
      </c>
      <c r="Y123" s="202"/>
      <c r="Z123" s="201">
        <f t="shared" si="267"/>
        <v>0</v>
      </c>
      <c r="AA123" s="197"/>
      <c r="AB123" s="200"/>
      <c r="AC123" s="201">
        <f t="shared" si="267"/>
        <v>0</v>
      </c>
      <c r="AD123" s="771"/>
      <c r="AE123" s="198"/>
      <c r="AF123" s="199">
        <f t="shared" si="267"/>
        <v>0</v>
      </c>
      <c r="AG123" s="200"/>
      <c r="AH123" s="196">
        <f t="shared" si="267"/>
        <v>0</v>
      </c>
      <c r="AI123" s="199"/>
      <c r="AJ123" s="202">
        <f t="shared" si="267"/>
        <v>0</v>
      </c>
      <c r="AK123" s="224"/>
      <c r="AL123" s="757"/>
      <c r="AM123" s="204">
        <f>R123+T123+X123+Z123+AC123+AF123+AH123+AJ123+M123+V123</f>
        <v>0</v>
      </c>
      <c r="AN123" s="205">
        <f>I123-AM123</f>
        <v>0</v>
      </c>
      <c r="AO123" s="204">
        <f>J123</f>
        <v>0</v>
      </c>
      <c r="AP123" s="206">
        <f>S123+U123+Y123+AB123+AE123+AG123+AI123+AK123</f>
        <v>0</v>
      </c>
      <c r="AQ123" s="206">
        <f>AO123-AP123</f>
        <v>0</v>
      </c>
    </row>
    <row r="124" spans="1:79" s="217" customFormat="1" ht="69.95" hidden="1" customHeight="1" x14ac:dyDescent="0.8">
      <c r="A124" s="734">
        <v>25101</v>
      </c>
      <c r="B124" s="737" t="s">
        <v>271</v>
      </c>
      <c r="C124" s="740" t="s">
        <v>272</v>
      </c>
      <c r="D124" s="741"/>
      <c r="E124" s="761"/>
      <c r="F124" s="741"/>
      <c r="G124" s="564" t="s">
        <v>12</v>
      </c>
      <c r="H124" s="749"/>
      <c r="I124" s="230"/>
      <c r="J124" s="230"/>
      <c r="K124" s="230"/>
      <c r="L124" s="230"/>
      <c r="M124" s="552"/>
      <c r="N124" s="552"/>
      <c r="O124" s="552"/>
      <c r="P124" s="552"/>
      <c r="Q124" s="552"/>
      <c r="R124" s="226"/>
      <c r="S124" s="236"/>
      <c r="T124" s="227"/>
      <c r="U124" s="236"/>
      <c r="V124" s="228"/>
      <c r="W124" s="229"/>
      <c r="X124" s="228"/>
      <c r="Y124" s="236"/>
      <c r="Z124" s="228"/>
      <c r="AA124" s="229"/>
      <c r="AB124" s="237"/>
      <c r="AC124" s="228"/>
      <c r="AD124" s="769"/>
      <c r="AE124" s="238"/>
      <c r="AF124" s="227"/>
      <c r="AG124" s="237"/>
      <c r="AH124" s="230"/>
      <c r="AI124" s="227"/>
      <c r="AJ124" s="236"/>
      <c r="AK124" s="232"/>
      <c r="AL124" s="755"/>
      <c r="AM124" s="179"/>
      <c r="AN124" s="194"/>
      <c r="AO124" s="179"/>
      <c r="AP124" s="239"/>
      <c r="AQ124" s="239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</row>
    <row r="125" spans="1:79" s="217" customFormat="1" ht="69.95" hidden="1" customHeight="1" x14ac:dyDescent="0.8">
      <c r="A125" s="735"/>
      <c r="B125" s="738"/>
      <c r="C125" s="742"/>
      <c r="D125" s="743"/>
      <c r="E125" s="762"/>
      <c r="F125" s="743"/>
      <c r="G125" s="558" t="s">
        <v>13</v>
      </c>
      <c r="H125" s="750"/>
      <c r="I125" s="235"/>
      <c r="J125" s="235"/>
      <c r="K125" s="235"/>
      <c r="L125" s="235"/>
      <c r="M125" s="553"/>
      <c r="N125" s="553"/>
      <c r="O125" s="553"/>
      <c r="P125" s="553"/>
      <c r="Q125" s="553"/>
      <c r="R125" s="231"/>
      <c r="S125" s="240"/>
      <c r="T125" s="232"/>
      <c r="U125" s="240"/>
      <c r="V125" s="233"/>
      <c r="W125" s="234"/>
      <c r="X125" s="233"/>
      <c r="Y125" s="240"/>
      <c r="Z125" s="233"/>
      <c r="AA125" s="234"/>
      <c r="AB125" s="241"/>
      <c r="AC125" s="233"/>
      <c r="AD125" s="770"/>
      <c r="AE125" s="242"/>
      <c r="AF125" s="232"/>
      <c r="AG125" s="241"/>
      <c r="AH125" s="235"/>
      <c r="AI125" s="232"/>
      <c r="AJ125" s="240"/>
      <c r="AK125" s="232"/>
      <c r="AL125" s="756"/>
      <c r="AM125" s="179"/>
      <c r="AN125" s="194"/>
      <c r="AO125" s="179"/>
      <c r="AP125" s="239"/>
      <c r="AQ125" s="239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</row>
    <row r="126" spans="1:79" s="217" customFormat="1" ht="75.599999999999994" hidden="1" customHeight="1" thickBot="1" x14ac:dyDescent="0.85">
      <c r="A126" s="736"/>
      <c r="B126" s="739"/>
      <c r="C126" s="744"/>
      <c r="D126" s="745"/>
      <c r="E126" s="763"/>
      <c r="F126" s="745"/>
      <c r="G126" s="562" t="s">
        <v>14</v>
      </c>
      <c r="H126" s="751"/>
      <c r="I126" s="196">
        <f>SUM(I124:I125)</f>
        <v>0</v>
      </c>
      <c r="J126" s="196"/>
      <c r="K126" s="196"/>
      <c r="L126" s="253"/>
      <c r="M126" s="253">
        <f t="shared" ref="M126:R126" si="269">SUM(M124:M125)</f>
        <v>0</v>
      </c>
      <c r="N126" s="253">
        <f t="shared" ref="N126:Q126" si="270">SUM(N124:N125)</f>
        <v>0</v>
      </c>
      <c r="O126" s="253">
        <f t="shared" si="270"/>
        <v>0</v>
      </c>
      <c r="P126" s="253">
        <f t="shared" si="270"/>
        <v>0</v>
      </c>
      <c r="Q126" s="253">
        <f t="shared" si="270"/>
        <v>0</v>
      </c>
      <c r="R126" s="255">
        <f t="shared" si="269"/>
        <v>0</v>
      </c>
      <c r="S126" s="256"/>
      <c r="T126" s="257">
        <f t="shared" ref="T126:V126" si="271">SUM(T124:T125)</f>
        <v>0</v>
      </c>
      <c r="U126" s="256"/>
      <c r="V126" s="255">
        <f t="shared" si="271"/>
        <v>0</v>
      </c>
      <c r="W126" s="254"/>
      <c r="X126" s="255">
        <f t="shared" ref="X126" si="272">SUM(X124:X125)</f>
        <v>0</v>
      </c>
      <c r="Y126" s="256"/>
      <c r="Z126" s="255">
        <f t="shared" ref="Z126" si="273">SUM(Z124:Z125)</f>
        <v>0</v>
      </c>
      <c r="AA126" s="254"/>
      <c r="AB126" s="258"/>
      <c r="AC126" s="255">
        <f t="shared" ref="AC126" si="274">SUM(AC124:AC125)</f>
        <v>0</v>
      </c>
      <c r="AD126" s="771"/>
      <c r="AE126" s="259"/>
      <c r="AF126" s="257">
        <f t="shared" ref="AF126" si="275">SUM(AF124:AF125)</f>
        <v>0</v>
      </c>
      <c r="AG126" s="258"/>
      <c r="AH126" s="253">
        <f t="shared" ref="AH126" si="276">SUM(AH124:AH125)</f>
        <v>0</v>
      </c>
      <c r="AI126" s="257"/>
      <c r="AJ126" s="256">
        <f t="shared" ref="AJ126" si="277">SUM(AJ124:AJ125)</f>
        <v>0</v>
      </c>
      <c r="AK126" s="257"/>
      <c r="AL126" s="766"/>
      <c r="AM126" s="204">
        <f>R126+T126+X126+Z126+AC126+AF126+AH126+AJ126+M126+V126</f>
        <v>0</v>
      </c>
      <c r="AN126" s="205">
        <f>I126-AM126</f>
        <v>0</v>
      </c>
      <c r="AO126" s="204">
        <f>J126</f>
        <v>0</v>
      </c>
      <c r="AP126" s="206">
        <f>S126+U126+Y126+AB126+AE126+AG126+AI126+AK126+W126+M126</f>
        <v>0</v>
      </c>
      <c r="AQ126" s="206">
        <f>AO126-AP126</f>
        <v>0</v>
      </c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</row>
    <row r="127" spans="1:79" s="217" customFormat="1" ht="69.95" hidden="1" customHeight="1" x14ac:dyDescent="0.8">
      <c r="A127" s="734"/>
      <c r="B127" s="737"/>
      <c r="C127" s="740"/>
      <c r="D127" s="741"/>
      <c r="E127" s="761"/>
      <c r="F127" s="741"/>
      <c r="G127" s="564" t="s">
        <v>12</v>
      </c>
      <c r="H127" s="749"/>
      <c r="I127" s="230"/>
      <c r="J127" s="230"/>
      <c r="K127" s="230"/>
      <c r="L127" s="230"/>
      <c r="M127" s="552"/>
      <c r="N127" s="552"/>
      <c r="O127" s="552"/>
      <c r="P127" s="552"/>
      <c r="Q127" s="552"/>
      <c r="R127" s="226"/>
      <c r="S127" s="236"/>
      <c r="T127" s="227"/>
      <c r="U127" s="236"/>
      <c r="V127" s="228"/>
      <c r="W127" s="229"/>
      <c r="X127" s="228"/>
      <c r="Y127" s="236"/>
      <c r="Z127" s="228"/>
      <c r="AA127" s="229"/>
      <c r="AB127" s="237"/>
      <c r="AC127" s="228"/>
      <c r="AD127" s="772"/>
      <c r="AE127" s="238"/>
      <c r="AF127" s="227"/>
      <c r="AG127" s="237"/>
      <c r="AH127" s="230"/>
      <c r="AI127" s="227"/>
      <c r="AJ127" s="269"/>
      <c r="AK127" s="269"/>
      <c r="AL127" s="767"/>
      <c r="AM127" s="179"/>
      <c r="AN127" s="194"/>
      <c r="AO127" s="179"/>
      <c r="AP127" s="239"/>
      <c r="AQ127" s="239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</row>
    <row r="128" spans="1:79" s="217" customFormat="1" ht="69.95" hidden="1" customHeight="1" x14ac:dyDescent="0.8">
      <c r="A128" s="735"/>
      <c r="B128" s="738"/>
      <c r="C128" s="742"/>
      <c r="D128" s="743"/>
      <c r="E128" s="762"/>
      <c r="F128" s="743"/>
      <c r="G128" s="558" t="s">
        <v>13</v>
      </c>
      <c r="H128" s="750"/>
      <c r="I128" s="235"/>
      <c r="J128" s="235"/>
      <c r="K128" s="235"/>
      <c r="L128" s="235"/>
      <c r="M128" s="553"/>
      <c r="N128" s="553"/>
      <c r="O128" s="553"/>
      <c r="P128" s="553"/>
      <c r="Q128" s="553"/>
      <c r="R128" s="231"/>
      <c r="S128" s="240"/>
      <c r="T128" s="232"/>
      <c r="U128" s="240"/>
      <c r="V128" s="233"/>
      <c r="W128" s="234"/>
      <c r="X128" s="233"/>
      <c r="Y128" s="240"/>
      <c r="Z128" s="233"/>
      <c r="AA128" s="234"/>
      <c r="AB128" s="241"/>
      <c r="AC128" s="233"/>
      <c r="AD128" s="773"/>
      <c r="AE128" s="242"/>
      <c r="AF128" s="232"/>
      <c r="AG128" s="241"/>
      <c r="AH128" s="235"/>
      <c r="AI128" s="232"/>
      <c r="AJ128" s="252"/>
      <c r="AK128" s="252"/>
      <c r="AL128" s="730"/>
      <c r="AM128" s="179"/>
      <c r="AN128" s="194"/>
      <c r="AO128" s="179"/>
      <c r="AP128" s="239"/>
      <c r="AQ128" s="239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</row>
    <row r="129" spans="1:79" s="217" customFormat="1" ht="69.95" hidden="1" customHeight="1" thickBot="1" x14ac:dyDescent="0.85">
      <c r="A129" s="736"/>
      <c r="B129" s="739"/>
      <c r="C129" s="744"/>
      <c r="D129" s="745"/>
      <c r="E129" s="763"/>
      <c r="F129" s="745"/>
      <c r="G129" s="562" t="s">
        <v>14</v>
      </c>
      <c r="H129" s="751"/>
      <c r="I129" s="196">
        <f>SUM(I127:I128)</f>
        <v>0</v>
      </c>
      <c r="J129" s="196"/>
      <c r="K129" s="196"/>
      <c r="L129" s="196"/>
      <c r="M129" s="196">
        <f t="shared" ref="M129:R129" si="278">SUM(M127:M128)</f>
        <v>0</v>
      </c>
      <c r="N129" s="196">
        <f t="shared" ref="N129:Q129" si="279">SUM(N127:N128)</f>
        <v>0</v>
      </c>
      <c r="O129" s="196">
        <f t="shared" si="279"/>
        <v>0</v>
      </c>
      <c r="P129" s="196">
        <f t="shared" si="279"/>
        <v>0</v>
      </c>
      <c r="Q129" s="196">
        <f t="shared" si="279"/>
        <v>0</v>
      </c>
      <c r="R129" s="201">
        <f t="shared" si="278"/>
        <v>0</v>
      </c>
      <c r="S129" s="202"/>
      <c r="T129" s="199">
        <f t="shared" ref="T129" si="280">SUM(T127:T128)</f>
        <v>0</v>
      </c>
      <c r="U129" s="202"/>
      <c r="V129" s="201">
        <f t="shared" ref="V129" si="281">SUM(V127:V128)</f>
        <v>0</v>
      </c>
      <c r="W129" s="197"/>
      <c r="X129" s="201">
        <f t="shared" ref="X129" si="282">SUM(X127:X128)</f>
        <v>0</v>
      </c>
      <c r="Y129" s="202"/>
      <c r="Z129" s="201">
        <f t="shared" ref="Z129" si="283">SUM(Z127:Z128)</f>
        <v>0</v>
      </c>
      <c r="AA129" s="197"/>
      <c r="AB129" s="200"/>
      <c r="AC129" s="201">
        <f t="shared" ref="AC129" si="284">SUM(AC127:AC128)</f>
        <v>0</v>
      </c>
      <c r="AD129" s="774"/>
      <c r="AE129" s="198"/>
      <c r="AF129" s="199">
        <f t="shared" ref="AF129" si="285">SUM(AF127:AF128)</f>
        <v>0</v>
      </c>
      <c r="AG129" s="200"/>
      <c r="AH129" s="196">
        <f t="shared" ref="AH129:AJ129" si="286">SUM(AH127:AH128)</f>
        <v>0</v>
      </c>
      <c r="AI129" s="199">
        <f t="shared" si="286"/>
        <v>0</v>
      </c>
      <c r="AJ129" s="203">
        <f t="shared" si="286"/>
        <v>0</v>
      </c>
      <c r="AK129" s="203"/>
      <c r="AL129" s="768"/>
      <c r="AM129" s="204">
        <f>R129+T129+X129+Z129+AC129+AF129+AH129+AJ129+M129+V129</f>
        <v>0</v>
      </c>
      <c r="AN129" s="205">
        <f>I129-AM129</f>
        <v>0</v>
      </c>
      <c r="AO129" s="204">
        <f>J129</f>
        <v>0</v>
      </c>
      <c r="AP129" s="206">
        <f>S129+U129+Y129+AB129+AE129+AG129+AI129+AK129+W129+M129</f>
        <v>0</v>
      </c>
      <c r="AQ129" s="206">
        <f>AO129-AP129</f>
        <v>0</v>
      </c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</row>
    <row r="130" spans="1:79" s="217" customFormat="1" ht="69.95" hidden="1" customHeight="1" x14ac:dyDescent="0.8">
      <c r="A130" s="734">
        <v>25204</v>
      </c>
      <c r="B130" s="737" t="s">
        <v>2</v>
      </c>
      <c r="C130" s="742" t="s">
        <v>157</v>
      </c>
      <c r="D130" s="743"/>
      <c r="E130" s="761"/>
      <c r="F130" s="741"/>
      <c r="G130" s="563" t="s">
        <v>12</v>
      </c>
      <c r="H130" s="750"/>
      <c r="I130" s="243"/>
      <c r="J130" s="243"/>
      <c r="K130" s="243"/>
      <c r="L130" s="243"/>
      <c r="M130" s="554"/>
      <c r="N130" s="554"/>
      <c r="O130" s="554"/>
      <c r="P130" s="554"/>
      <c r="Q130" s="554"/>
      <c r="R130" s="226"/>
      <c r="S130" s="236"/>
      <c r="T130" s="227"/>
      <c r="U130" s="236"/>
      <c r="V130" s="228"/>
      <c r="W130" s="229"/>
      <c r="X130" s="228"/>
      <c r="Y130" s="236"/>
      <c r="Z130" s="228"/>
      <c r="AA130" s="229"/>
      <c r="AB130" s="237"/>
      <c r="AC130" s="228"/>
      <c r="AD130" s="772"/>
      <c r="AE130" s="238"/>
      <c r="AF130" s="227"/>
      <c r="AG130" s="237"/>
      <c r="AH130" s="230"/>
      <c r="AI130" s="227"/>
      <c r="AJ130" s="269"/>
      <c r="AK130" s="269"/>
      <c r="AL130" s="767"/>
      <c r="AM130" s="179"/>
      <c r="AN130" s="194"/>
      <c r="AO130" s="179"/>
      <c r="AP130" s="239"/>
      <c r="AQ130" s="239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3"/>
      <c r="BM130" s="163"/>
      <c r="BN130" s="163"/>
      <c r="BO130" s="163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3"/>
      <c r="CA130" s="163"/>
    </row>
    <row r="131" spans="1:79" s="217" customFormat="1" ht="69.95" hidden="1" customHeight="1" x14ac:dyDescent="0.8">
      <c r="A131" s="735"/>
      <c r="B131" s="738"/>
      <c r="C131" s="742"/>
      <c r="D131" s="743"/>
      <c r="E131" s="762"/>
      <c r="F131" s="743"/>
      <c r="G131" s="558" t="s">
        <v>13</v>
      </c>
      <c r="H131" s="750"/>
      <c r="I131" s="235"/>
      <c r="J131" s="235"/>
      <c r="K131" s="235"/>
      <c r="L131" s="235"/>
      <c r="M131" s="553"/>
      <c r="N131" s="553"/>
      <c r="O131" s="553"/>
      <c r="P131" s="553"/>
      <c r="Q131" s="553"/>
      <c r="R131" s="231"/>
      <c r="S131" s="240"/>
      <c r="T131" s="232"/>
      <c r="U131" s="240"/>
      <c r="V131" s="233"/>
      <c r="W131" s="234"/>
      <c r="X131" s="233"/>
      <c r="Y131" s="240"/>
      <c r="Z131" s="233"/>
      <c r="AA131" s="234"/>
      <c r="AB131" s="241"/>
      <c r="AC131" s="233"/>
      <c r="AD131" s="773"/>
      <c r="AE131" s="242"/>
      <c r="AF131" s="232"/>
      <c r="AG131" s="241"/>
      <c r="AH131" s="235"/>
      <c r="AI131" s="232"/>
      <c r="AJ131" s="252"/>
      <c r="AK131" s="252"/>
      <c r="AL131" s="730"/>
      <c r="AM131" s="179"/>
      <c r="AN131" s="194"/>
      <c r="AO131" s="179"/>
      <c r="AP131" s="239"/>
      <c r="AQ131" s="239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3"/>
      <c r="CA131" s="163"/>
    </row>
    <row r="132" spans="1:79" s="217" customFormat="1" ht="69.95" hidden="1" customHeight="1" thickBot="1" x14ac:dyDescent="0.85">
      <c r="A132" s="736"/>
      <c r="B132" s="739"/>
      <c r="C132" s="744"/>
      <c r="D132" s="745"/>
      <c r="E132" s="763"/>
      <c r="F132" s="745"/>
      <c r="G132" s="565" t="s">
        <v>14</v>
      </c>
      <c r="H132" s="751"/>
      <c r="I132" s="253">
        <f>SUM(I130:I131)</f>
        <v>0</v>
      </c>
      <c r="J132" s="253"/>
      <c r="K132" s="253"/>
      <c r="L132" s="253"/>
      <c r="M132" s="196">
        <f t="shared" ref="M132:P132" si="287">SUM(M130:M131)</f>
        <v>0</v>
      </c>
      <c r="N132" s="196">
        <f t="shared" si="287"/>
        <v>0</v>
      </c>
      <c r="O132" s="196">
        <f t="shared" si="287"/>
        <v>0</v>
      </c>
      <c r="P132" s="196">
        <f t="shared" si="287"/>
        <v>0</v>
      </c>
      <c r="Q132" s="196">
        <f t="shared" ref="Q132" si="288">SUM(Q130:Q131)</f>
        <v>0</v>
      </c>
      <c r="R132" s="201">
        <f t="shared" ref="R132:AJ132" si="289">SUM(R130:R131)</f>
        <v>0</v>
      </c>
      <c r="S132" s="202"/>
      <c r="T132" s="199">
        <f t="shared" si="289"/>
        <v>0</v>
      </c>
      <c r="U132" s="202"/>
      <c r="V132" s="201">
        <f t="shared" ref="V132" si="290">SUM(V130:V131)</f>
        <v>0</v>
      </c>
      <c r="W132" s="197"/>
      <c r="X132" s="201">
        <f t="shared" si="289"/>
        <v>0</v>
      </c>
      <c r="Y132" s="202"/>
      <c r="Z132" s="201">
        <f t="shared" si="289"/>
        <v>0</v>
      </c>
      <c r="AA132" s="197"/>
      <c r="AB132" s="200"/>
      <c r="AC132" s="201">
        <f t="shared" si="289"/>
        <v>0</v>
      </c>
      <c r="AD132" s="774"/>
      <c r="AE132" s="198"/>
      <c r="AF132" s="199">
        <f t="shared" si="289"/>
        <v>0</v>
      </c>
      <c r="AG132" s="200"/>
      <c r="AH132" s="196">
        <f t="shared" si="289"/>
        <v>0</v>
      </c>
      <c r="AI132" s="199">
        <f t="shared" si="289"/>
        <v>0</v>
      </c>
      <c r="AJ132" s="203">
        <f t="shared" si="289"/>
        <v>0</v>
      </c>
      <c r="AK132" s="203"/>
      <c r="AL132" s="768"/>
      <c r="AM132" s="204">
        <f>R132+T132+X132+Z132+AC132+AF132+AH132+AJ132+M132+V132</f>
        <v>0</v>
      </c>
      <c r="AN132" s="205">
        <f>I132-AM132</f>
        <v>0</v>
      </c>
      <c r="AO132" s="204">
        <f>J132</f>
        <v>0</v>
      </c>
      <c r="AP132" s="206">
        <f>S132+U132+Y132+AB132+AE132+AG132+AI132+AK132+W132+M132</f>
        <v>0</v>
      </c>
      <c r="AQ132" s="206">
        <f>AO132-AP132</f>
        <v>0</v>
      </c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</row>
    <row r="133" spans="1:79" ht="69.95" hidden="1" customHeight="1" x14ac:dyDescent="0.8">
      <c r="A133" s="734">
        <v>25210</v>
      </c>
      <c r="B133" s="737" t="s">
        <v>216</v>
      </c>
      <c r="C133" s="740" t="s">
        <v>286</v>
      </c>
      <c r="D133" s="741"/>
      <c r="E133" s="761"/>
      <c r="F133" s="741"/>
      <c r="G133" s="564" t="s">
        <v>12</v>
      </c>
      <c r="H133" s="749"/>
      <c r="I133" s="230">
        <v>0</v>
      </c>
      <c r="J133" s="230"/>
      <c r="K133" s="230"/>
      <c r="L133" s="230"/>
      <c r="M133" s="550"/>
      <c r="N133" s="550"/>
      <c r="O133" s="550"/>
      <c r="P133" s="550"/>
      <c r="Q133" s="550"/>
      <c r="R133" s="209"/>
      <c r="S133" s="245"/>
      <c r="T133" s="214"/>
      <c r="U133" s="245"/>
      <c r="V133" s="270"/>
      <c r="W133" s="248"/>
      <c r="X133" s="270"/>
      <c r="Y133" s="245"/>
      <c r="Z133" s="270"/>
      <c r="AA133" s="212"/>
      <c r="AB133" s="249"/>
      <c r="AC133" s="270"/>
      <c r="AD133" s="769"/>
      <c r="AE133" s="250"/>
      <c r="AF133" s="214"/>
      <c r="AG133" s="249"/>
      <c r="AH133" s="208"/>
      <c r="AI133" s="246"/>
      <c r="AJ133" s="245"/>
      <c r="AK133" s="246"/>
      <c r="AL133" s="765"/>
      <c r="AM133" s="179"/>
      <c r="AN133" s="194"/>
      <c r="AO133" s="179"/>
      <c r="AP133" s="239"/>
      <c r="AQ133" s="239"/>
    </row>
    <row r="134" spans="1:79" ht="69.95" hidden="1" customHeight="1" x14ac:dyDescent="0.8">
      <c r="A134" s="735"/>
      <c r="B134" s="738"/>
      <c r="C134" s="742"/>
      <c r="D134" s="743"/>
      <c r="E134" s="762"/>
      <c r="F134" s="743"/>
      <c r="G134" s="558" t="s">
        <v>13</v>
      </c>
      <c r="H134" s="750"/>
      <c r="I134" s="235"/>
      <c r="J134" s="235"/>
      <c r="K134" s="235"/>
      <c r="L134" s="235"/>
      <c r="M134" s="192"/>
      <c r="N134" s="192"/>
      <c r="O134" s="192"/>
      <c r="P134" s="192"/>
      <c r="Q134" s="192"/>
      <c r="R134" s="222"/>
      <c r="S134" s="240"/>
      <c r="T134" s="191"/>
      <c r="U134" s="240"/>
      <c r="V134" s="223"/>
      <c r="W134" s="234"/>
      <c r="X134" s="223"/>
      <c r="Y134" s="240"/>
      <c r="Z134" s="223"/>
      <c r="AA134" s="187"/>
      <c r="AB134" s="241"/>
      <c r="AC134" s="223"/>
      <c r="AD134" s="770"/>
      <c r="AE134" s="242"/>
      <c r="AF134" s="191"/>
      <c r="AG134" s="241"/>
      <c r="AH134" s="182"/>
      <c r="AI134" s="232"/>
      <c r="AJ134" s="240"/>
      <c r="AK134" s="232"/>
      <c r="AL134" s="756"/>
      <c r="AM134" s="179"/>
      <c r="AN134" s="194"/>
      <c r="AO134" s="179"/>
      <c r="AP134" s="239"/>
      <c r="AQ134" s="239"/>
    </row>
    <row r="135" spans="1:79" ht="69.95" hidden="1" customHeight="1" thickBot="1" x14ac:dyDescent="0.85">
      <c r="A135" s="736"/>
      <c r="B135" s="739"/>
      <c r="C135" s="744"/>
      <c r="D135" s="745"/>
      <c r="E135" s="763"/>
      <c r="F135" s="745"/>
      <c r="G135" s="562" t="s">
        <v>14</v>
      </c>
      <c r="H135" s="751"/>
      <c r="I135" s="196">
        <f>SUM(I133:I134)</f>
        <v>0</v>
      </c>
      <c r="J135" s="196"/>
      <c r="K135" s="196"/>
      <c r="L135" s="196"/>
      <c r="M135" s="196">
        <f t="shared" ref="M135:P135" si="291">SUM(M133:M134)</f>
        <v>0</v>
      </c>
      <c r="N135" s="196">
        <f t="shared" si="291"/>
        <v>0</v>
      </c>
      <c r="O135" s="196">
        <f t="shared" si="291"/>
        <v>0</v>
      </c>
      <c r="P135" s="196">
        <f t="shared" si="291"/>
        <v>0</v>
      </c>
      <c r="Q135" s="196">
        <f t="shared" ref="Q135" si="292">SUM(Q133:Q134)</f>
        <v>0</v>
      </c>
      <c r="R135" s="201">
        <f t="shared" ref="R135:AJ135" si="293">SUM(R133:R134)</f>
        <v>0</v>
      </c>
      <c r="S135" s="202"/>
      <c r="T135" s="199">
        <f t="shared" si="293"/>
        <v>0</v>
      </c>
      <c r="U135" s="202"/>
      <c r="V135" s="201">
        <f t="shared" ref="V135" si="294">SUM(V133:V134)</f>
        <v>0</v>
      </c>
      <c r="W135" s="197"/>
      <c r="X135" s="201">
        <f t="shared" si="293"/>
        <v>0</v>
      </c>
      <c r="Y135" s="202"/>
      <c r="Z135" s="201">
        <f t="shared" si="293"/>
        <v>0</v>
      </c>
      <c r="AA135" s="197"/>
      <c r="AB135" s="200"/>
      <c r="AC135" s="201">
        <f t="shared" si="293"/>
        <v>0</v>
      </c>
      <c r="AD135" s="771"/>
      <c r="AE135" s="198"/>
      <c r="AF135" s="199">
        <f t="shared" si="293"/>
        <v>0</v>
      </c>
      <c r="AG135" s="200"/>
      <c r="AH135" s="196">
        <f t="shared" si="293"/>
        <v>0</v>
      </c>
      <c r="AI135" s="199"/>
      <c r="AJ135" s="202">
        <f t="shared" si="293"/>
        <v>0</v>
      </c>
      <c r="AK135" s="224"/>
      <c r="AL135" s="757"/>
      <c r="AM135" s="204">
        <f>R135+T135+X135+Z135+AC135+AF135+AH135+AJ135+M135</f>
        <v>0</v>
      </c>
      <c r="AN135" s="205">
        <f>I135-AM135</f>
        <v>0</v>
      </c>
      <c r="AO135" s="204">
        <f>J135</f>
        <v>0</v>
      </c>
      <c r="AP135" s="206">
        <f>S135+U135+Y135+AB135+AE135+AG135+AI135+AK135</f>
        <v>0</v>
      </c>
      <c r="AQ135" s="206">
        <f>AO135-AP135</f>
        <v>0</v>
      </c>
    </row>
    <row r="136" spans="1:79" ht="69.95" hidden="1" customHeight="1" x14ac:dyDescent="0.8">
      <c r="A136" s="734">
        <v>25210</v>
      </c>
      <c r="B136" s="737" t="s">
        <v>293</v>
      </c>
      <c r="C136" s="740" t="s">
        <v>286</v>
      </c>
      <c r="D136" s="741"/>
      <c r="E136" s="761"/>
      <c r="F136" s="741"/>
      <c r="G136" s="564" t="s">
        <v>12</v>
      </c>
      <c r="H136" s="749"/>
      <c r="I136" s="168"/>
      <c r="J136" s="168"/>
      <c r="K136" s="168"/>
      <c r="L136" s="168"/>
      <c r="M136" s="169"/>
      <c r="N136" s="169"/>
      <c r="O136" s="169"/>
      <c r="P136" s="169"/>
      <c r="Q136" s="169"/>
      <c r="R136" s="219"/>
      <c r="S136" s="175"/>
      <c r="T136" s="171"/>
      <c r="U136" s="175"/>
      <c r="V136" s="220"/>
      <c r="W136" s="173"/>
      <c r="X136" s="220"/>
      <c r="Y136" s="175"/>
      <c r="Z136" s="220"/>
      <c r="AA136" s="173"/>
      <c r="AB136" s="172"/>
      <c r="AC136" s="220"/>
      <c r="AD136" s="737"/>
      <c r="AE136" s="170"/>
      <c r="AF136" s="171"/>
      <c r="AG136" s="172"/>
      <c r="AH136" s="168"/>
      <c r="AI136" s="171"/>
      <c r="AJ136" s="175"/>
      <c r="AK136" s="191"/>
      <c r="AL136" s="729"/>
      <c r="AM136" s="179"/>
      <c r="AN136" s="194"/>
      <c r="AO136" s="179"/>
      <c r="AP136" s="180"/>
      <c r="AQ136" s="180"/>
    </row>
    <row r="137" spans="1:79" ht="69.95" hidden="1" customHeight="1" x14ac:dyDescent="0.8">
      <c r="A137" s="735"/>
      <c r="B137" s="738"/>
      <c r="C137" s="742"/>
      <c r="D137" s="743"/>
      <c r="E137" s="762"/>
      <c r="F137" s="743"/>
      <c r="G137" s="558" t="s">
        <v>13</v>
      </c>
      <c r="H137" s="750"/>
      <c r="I137" s="182"/>
      <c r="J137" s="182"/>
      <c r="K137" s="182"/>
      <c r="L137" s="182"/>
      <c r="M137" s="192"/>
      <c r="N137" s="192"/>
      <c r="O137" s="192"/>
      <c r="P137" s="192"/>
      <c r="Q137" s="192"/>
      <c r="R137" s="222"/>
      <c r="S137" s="190"/>
      <c r="T137" s="191"/>
      <c r="U137" s="190"/>
      <c r="V137" s="223"/>
      <c r="W137" s="187"/>
      <c r="X137" s="223"/>
      <c r="Y137" s="190"/>
      <c r="Z137" s="223"/>
      <c r="AA137" s="187"/>
      <c r="AB137" s="186"/>
      <c r="AC137" s="223"/>
      <c r="AD137" s="738"/>
      <c r="AE137" s="184"/>
      <c r="AF137" s="191"/>
      <c r="AG137" s="186"/>
      <c r="AH137" s="182"/>
      <c r="AI137" s="191"/>
      <c r="AJ137" s="190"/>
      <c r="AK137" s="191"/>
      <c r="AL137" s="730"/>
      <c r="AM137" s="179"/>
      <c r="AN137" s="194"/>
      <c r="AO137" s="179"/>
      <c r="AP137" s="180"/>
      <c r="AQ137" s="180"/>
    </row>
    <row r="138" spans="1:79" ht="69.95" hidden="1" customHeight="1" thickBot="1" x14ac:dyDescent="0.85">
      <c r="A138" s="736"/>
      <c r="B138" s="739"/>
      <c r="C138" s="744"/>
      <c r="D138" s="745"/>
      <c r="E138" s="763"/>
      <c r="F138" s="745"/>
      <c r="G138" s="562" t="s">
        <v>14</v>
      </c>
      <c r="H138" s="751"/>
      <c r="I138" s="196">
        <f>SUM(I136:I137)</f>
        <v>0</v>
      </c>
      <c r="J138" s="196"/>
      <c r="K138" s="196"/>
      <c r="L138" s="196"/>
      <c r="M138" s="196">
        <f t="shared" ref="M138:P138" si="295">SUM(M136:M137)</f>
        <v>0</v>
      </c>
      <c r="N138" s="196">
        <f t="shared" si="295"/>
        <v>0</v>
      </c>
      <c r="O138" s="196">
        <f t="shared" si="295"/>
        <v>0</v>
      </c>
      <c r="P138" s="196">
        <f t="shared" si="295"/>
        <v>0</v>
      </c>
      <c r="Q138" s="196">
        <f t="shared" ref="Q138" si="296">SUM(Q136:Q137)</f>
        <v>0</v>
      </c>
      <c r="R138" s="201">
        <f t="shared" ref="R138:AJ138" si="297">SUM(R136:R137)</f>
        <v>0</v>
      </c>
      <c r="S138" s="202"/>
      <c r="T138" s="199">
        <f t="shared" si="297"/>
        <v>0</v>
      </c>
      <c r="U138" s="202"/>
      <c r="V138" s="201">
        <f t="shared" ref="V138" si="298">SUM(V136:V137)</f>
        <v>0</v>
      </c>
      <c r="W138" s="197"/>
      <c r="X138" s="201">
        <f t="shared" si="297"/>
        <v>0</v>
      </c>
      <c r="Y138" s="202"/>
      <c r="Z138" s="201">
        <f t="shared" si="297"/>
        <v>0</v>
      </c>
      <c r="AA138" s="197"/>
      <c r="AB138" s="200"/>
      <c r="AC138" s="201">
        <f t="shared" si="297"/>
        <v>0</v>
      </c>
      <c r="AD138" s="739"/>
      <c r="AE138" s="198"/>
      <c r="AF138" s="199">
        <f t="shared" si="297"/>
        <v>0</v>
      </c>
      <c r="AG138" s="200"/>
      <c r="AH138" s="196">
        <f t="shared" si="297"/>
        <v>0</v>
      </c>
      <c r="AI138" s="199"/>
      <c r="AJ138" s="202">
        <f t="shared" si="297"/>
        <v>0</v>
      </c>
      <c r="AK138" s="224"/>
      <c r="AL138" s="731"/>
      <c r="AM138" s="204">
        <f>R138+T138+X138+Z138+AC138+AF138+AH138+AJ138+M138</f>
        <v>0</v>
      </c>
      <c r="AN138" s="205">
        <f>I138-AM138</f>
        <v>0</v>
      </c>
      <c r="AO138" s="204">
        <f>J138</f>
        <v>0</v>
      </c>
      <c r="AP138" s="206">
        <f>S138+U138+Y138+AB138+AE138+AG138+AI138+AK138+W138+M138</f>
        <v>0</v>
      </c>
      <c r="AQ138" s="206">
        <f>AO138-AP138</f>
        <v>0</v>
      </c>
    </row>
    <row r="139" spans="1:79" ht="69.95" hidden="1" customHeight="1" x14ac:dyDescent="0.8">
      <c r="A139" s="734"/>
      <c r="B139" s="737"/>
      <c r="C139" s="740"/>
      <c r="D139" s="741"/>
      <c r="E139" s="761"/>
      <c r="F139" s="741"/>
      <c r="G139" s="563" t="s">
        <v>12</v>
      </c>
      <c r="H139" s="749"/>
      <c r="I139" s="208"/>
      <c r="J139" s="208"/>
      <c r="K139" s="208"/>
      <c r="L139" s="208"/>
      <c r="M139" s="554"/>
      <c r="N139" s="554"/>
      <c r="O139" s="554"/>
      <c r="P139" s="554"/>
      <c r="Q139" s="554"/>
      <c r="R139" s="244"/>
      <c r="S139" s="210"/>
      <c r="T139" s="246"/>
      <c r="U139" s="210"/>
      <c r="V139" s="247"/>
      <c r="W139" s="212"/>
      <c r="X139" s="247"/>
      <c r="Y139" s="210"/>
      <c r="Z139" s="247"/>
      <c r="AA139" s="248"/>
      <c r="AB139" s="213"/>
      <c r="AC139" s="247"/>
      <c r="AD139" s="769"/>
      <c r="AE139" s="211"/>
      <c r="AF139" s="246"/>
      <c r="AG139" s="213"/>
      <c r="AH139" s="243"/>
      <c r="AI139" s="214"/>
      <c r="AJ139" s="215"/>
      <c r="AK139" s="193"/>
      <c r="AL139" s="190"/>
      <c r="AM139" s="179"/>
      <c r="AN139" s="194"/>
      <c r="AO139" s="179"/>
      <c r="AP139" s="180"/>
      <c r="AQ139" s="180"/>
    </row>
    <row r="140" spans="1:79" ht="69.95" hidden="1" customHeight="1" x14ac:dyDescent="0.8">
      <c r="A140" s="735"/>
      <c r="B140" s="738"/>
      <c r="C140" s="742"/>
      <c r="D140" s="743"/>
      <c r="E140" s="762"/>
      <c r="F140" s="743"/>
      <c r="G140" s="558" t="s">
        <v>13</v>
      </c>
      <c r="H140" s="750"/>
      <c r="I140" s="182"/>
      <c r="J140" s="182"/>
      <c r="K140" s="182"/>
      <c r="L140" s="182"/>
      <c r="M140" s="553"/>
      <c r="N140" s="553"/>
      <c r="O140" s="553"/>
      <c r="P140" s="553"/>
      <c r="Q140" s="553"/>
      <c r="R140" s="231"/>
      <c r="S140" s="190"/>
      <c r="T140" s="232"/>
      <c r="U140" s="190"/>
      <c r="V140" s="233"/>
      <c r="W140" s="187"/>
      <c r="X140" s="233"/>
      <c r="Y140" s="190"/>
      <c r="Z140" s="233"/>
      <c r="AA140" s="234"/>
      <c r="AB140" s="186"/>
      <c r="AC140" s="233"/>
      <c r="AD140" s="770"/>
      <c r="AE140" s="184"/>
      <c r="AF140" s="232"/>
      <c r="AG140" s="186"/>
      <c r="AH140" s="235"/>
      <c r="AI140" s="191"/>
      <c r="AJ140" s="193"/>
      <c r="AK140" s="193"/>
      <c r="AL140" s="190"/>
      <c r="AM140" s="179"/>
      <c r="AN140" s="194"/>
      <c r="AO140" s="179"/>
      <c r="AP140" s="180"/>
      <c r="AQ140" s="180"/>
    </row>
    <row r="141" spans="1:79" ht="69.95" hidden="1" customHeight="1" thickBot="1" x14ac:dyDescent="0.85">
      <c r="A141" s="736"/>
      <c r="B141" s="739"/>
      <c r="C141" s="744"/>
      <c r="D141" s="745"/>
      <c r="E141" s="763"/>
      <c r="F141" s="745"/>
      <c r="G141" s="565" t="s">
        <v>14</v>
      </c>
      <c r="H141" s="751"/>
      <c r="I141" s="253">
        <f>SUM(I139:I140)</f>
        <v>0</v>
      </c>
      <c r="J141" s="253"/>
      <c r="K141" s="253"/>
      <c r="L141" s="253"/>
      <c r="M141" s="253">
        <f t="shared" ref="M141:P141" si="299">SUM(M139:M140)</f>
        <v>0</v>
      </c>
      <c r="N141" s="253">
        <f t="shared" si="299"/>
        <v>0</v>
      </c>
      <c r="O141" s="253">
        <f t="shared" si="299"/>
        <v>0</v>
      </c>
      <c r="P141" s="253">
        <f t="shared" si="299"/>
        <v>0</v>
      </c>
      <c r="Q141" s="253">
        <f t="shared" ref="Q141" si="300">SUM(Q139:Q140)</f>
        <v>0</v>
      </c>
      <c r="R141" s="255">
        <f t="shared" ref="R141:AJ141" si="301">SUM(R139:R140)</f>
        <v>0</v>
      </c>
      <c r="S141" s="256"/>
      <c r="T141" s="257">
        <f t="shared" si="301"/>
        <v>0</v>
      </c>
      <c r="U141" s="256"/>
      <c r="V141" s="255">
        <f t="shared" ref="V141" si="302">SUM(V139:V140)</f>
        <v>0</v>
      </c>
      <c r="W141" s="254"/>
      <c r="X141" s="255">
        <f t="shared" si="301"/>
        <v>0</v>
      </c>
      <c r="Y141" s="256"/>
      <c r="Z141" s="255">
        <f t="shared" si="301"/>
        <v>0</v>
      </c>
      <c r="AA141" s="254"/>
      <c r="AB141" s="258"/>
      <c r="AC141" s="255">
        <f t="shared" si="301"/>
        <v>0</v>
      </c>
      <c r="AD141" s="771"/>
      <c r="AE141" s="259"/>
      <c r="AF141" s="257">
        <f t="shared" si="301"/>
        <v>0</v>
      </c>
      <c r="AG141" s="258"/>
      <c r="AH141" s="253">
        <f t="shared" si="301"/>
        <v>0</v>
      </c>
      <c r="AI141" s="257">
        <f t="shared" si="301"/>
        <v>0</v>
      </c>
      <c r="AJ141" s="260">
        <f t="shared" si="301"/>
        <v>0</v>
      </c>
      <c r="AK141" s="260"/>
      <c r="AL141" s="256"/>
      <c r="AM141" s="204">
        <f>R141+T141+X141+Z141+AC141+AF141+AH141+AJ141</f>
        <v>0</v>
      </c>
      <c r="AN141" s="205">
        <f>I141-AM141</f>
        <v>0</v>
      </c>
      <c r="AO141" s="204">
        <f>J141</f>
        <v>0</v>
      </c>
      <c r="AP141" s="206">
        <f>S141+U141+Y141+AB141+AE141+AG141+AI141+AK141</f>
        <v>0</v>
      </c>
      <c r="AQ141" s="206">
        <f>AO141-AP141</f>
        <v>0</v>
      </c>
    </row>
    <row r="142" spans="1:79" s="217" customFormat="1" ht="69.95" hidden="1" customHeight="1" x14ac:dyDescent="0.8">
      <c r="A142" s="734">
        <v>25205</v>
      </c>
      <c r="B142" s="737" t="s">
        <v>2</v>
      </c>
      <c r="C142" s="740" t="s">
        <v>187</v>
      </c>
      <c r="D142" s="741"/>
      <c r="E142" s="761"/>
      <c r="F142" s="741"/>
      <c r="G142" s="564" t="s">
        <v>12</v>
      </c>
      <c r="H142" s="749"/>
      <c r="I142" s="230"/>
      <c r="J142" s="230"/>
      <c r="K142" s="230"/>
      <c r="L142" s="230"/>
      <c r="M142" s="552"/>
      <c r="N142" s="552"/>
      <c r="O142" s="552"/>
      <c r="P142" s="552"/>
      <c r="Q142" s="552"/>
      <c r="R142" s="226"/>
      <c r="S142" s="236"/>
      <c r="T142" s="227"/>
      <c r="U142" s="236"/>
      <c r="V142" s="228"/>
      <c r="W142" s="229"/>
      <c r="X142" s="228"/>
      <c r="Y142" s="236"/>
      <c r="Z142" s="228"/>
      <c r="AA142" s="229"/>
      <c r="AB142" s="237"/>
      <c r="AC142" s="228"/>
      <c r="AD142" s="772"/>
      <c r="AE142" s="238"/>
      <c r="AF142" s="227"/>
      <c r="AG142" s="237"/>
      <c r="AH142" s="230"/>
      <c r="AI142" s="229"/>
      <c r="AJ142" s="230"/>
      <c r="AK142" s="227"/>
      <c r="AL142" s="765"/>
      <c r="AM142" s="179"/>
      <c r="AN142" s="194"/>
      <c r="AO142" s="179"/>
      <c r="AP142" s="239"/>
      <c r="AQ142" s="239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</row>
    <row r="143" spans="1:79" s="217" customFormat="1" ht="69.95" hidden="1" customHeight="1" x14ac:dyDescent="0.8">
      <c r="A143" s="735"/>
      <c r="B143" s="738"/>
      <c r="C143" s="742"/>
      <c r="D143" s="743"/>
      <c r="E143" s="762"/>
      <c r="F143" s="743"/>
      <c r="G143" s="558" t="s">
        <v>13</v>
      </c>
      <c r="H143" s="750"/>
      <c r="I143" s="235"/>
      <c r="J143" s="235"/>
      <c r="K143" s="235"/>
      <c r="L143" s="235"/>
      <c r="M143" s="553"/>
      <c r="N143" s="553"/>
      <c r="O143" s="553"/>
      <c r="P143" s="553"/>
      <c r="Q143" s="553"/>
      <c r="R143" s="231"/>
      <c r="S143" s="240"/>
      <c r="T143" s="232"/>
      <c r="U143" s="240"/>
      <c r="V143" s="233"/>
      <c r="W143" s="234"/>
      <c r="X143" s="233"/>
      <c r="Y143" s="240"/>
      <c r="Z143" s="233"/>
      <c r="AA143" s="234"/>
      <c r="AB143" s="241"/>
      <c r="AC143" s="233"/>
      <c r="AD143" s="773"/>
      <c r="AE143" s="242"/>
      <c r="AF143" s="232"/>
      <c r="AG143" s="241"/>
      <c r="AH143" s="235"/>
      <c r="AI143" s="234"/>
      <c r="AJ143" s="235"/>
      <c r="AK143" s="232"/>
      <c r="AL143" s="756"/>
      <c r="AM143" s="179"/>
      <c r="AN143" s="194"/>
      <c r="AO143" s="179"/>
      <c r="AP143" s="239"/>
      <c r="AQ143" s="239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3"/>
      <c r="CA143" s="163"/>
    </row>
    <row r="144" spans="1:79" s="217" customFormat="1" ht="69.95" hidden="1" customHeight="1" thickBot="1" x14ac:dyDescent="0.85">
      <c r="A144" s="736"/>
      <c r="B144" s="739"/>
      <c r="C144" s="744"/>
      <c r="D144" s="745"/>
      <c r="E144" s="763"/>
      <c r="F144" s="745"/>
      <c r="G144" s="565" t="s">
        <v>14</v>
      </c>
      <c r="H144" s="751"/>
      <c r="I144" s="253">
        <f>SUM(I142:I143)</f>
        <v>0</v>
      </c>
      <c r="J144" s="253"/>
      <c r="K144" s="253"/>
      <c r="L144" s="253"/>
      <c r="M144" s="253">
        <f t="shared" ref="M144:R144" si="303">SUM(M142:M143)</f>
        <v>0</v>
      </c>
      <c r="N144" s="253">
        <f t="shared" ref="N144:Q144" si="304">SUM(N142:N143)</f>
        <v>0</v>
      </c>
      <c r="O144" s="253">
        <f t="shared" si="304"/>
        <v>0</v>
      </c>
      <c r="P144" s="253">
        <f t="shared" si="304"/>
        <v>0</v>
      </c>
      <c r="Q144" s="253">
        <f t="shared" si="304"/>
        <v>0</v>
      </c>
      <c r="R144" s="255">
        <f t="shared" si="303"/>
        <v>0</v>
      </c>
      <c r="S144" s="256"/>
      <c r="T144" s="257">
        <f t="shared" ref="T144:V144" si="305">SUM(T142:T143)</f>
        <v>0</v>
      </c>
      <c r="U144" s="256"/>
      <c r="V144" s="255">
        <f t="shared" si="305"/>
        <v>0</v>
      </c>
      <c r="W144" s="254"/>
      <c r="X144" s="255">
        <f t="shared" ref="X144" si="306">SUM(X142:X143)</f>
        <v>0</v>
      </c>
      <c r="Y144" s="256"/>
      <c r="Z144" s="255">
        <f t="shared" ref="Z144" si="307">SUM(Z142:Z143)</f>
        <v>0</v>
      </c>
      <c r="AA144" s="254"/>
      <c r="AB144" s="258"/>
      <c r="AC144" s="255">
        <f t="shared" ref="AC144" si="308">SUM(AC142:AC143)</f>
        <v>0</v>
      </c>
      <c r="AD144" s="774"/>
      <c r="AE144" s="259"/>
      <c r="AF144" s="257">
        <f t="shared" ref="AF144" si="309">SUM(AF142:AF143)</f>
        <v>0</v>
      </c>
      <c r="AG144" s="258"/>
      <c r="AH144" s="253">
        <f t="shared" ref="AH144:AJ144" si="310">SUM(AH142:AH143)</f>
        <v>0</v>
      </c>
      <c r="AI144" s="254">
        <f t="shared" si="310"/>
        <v>0</v>
      </c>
      <c r="AJ144" s="196">
        <f t="shared" si="310"/>
        <v>0</v>
      </c>
      <c r="AK144" s="257"/>
      <c r="AL144" s="766"/>
      <c r="AM144" s="204">
        <f>R144+T144+X144+Z144+AC144+AF144+AH144+AJ144+M144+V144</f>
        <v>0</v>
      </c>
      <c r="AN144" s="205">
        <f>I144-AM144</f>
        <v>0</v>
      </c>
      <c r="AO144" s="204">
        <f>J144</f>
        <v>0</v>
      </c>
      <c r="AP144" s="206">
        <f>S144+U144+Y144+AB144+AE144+AG144+AI144+AK144+W144+M144</f>
        <v>0</v>
      </c>
      <c r="AQ144" s="206">
        <f>AO144-AP144</f>
        <v>0</v>
      </c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</row>
    <row r="145" spans="1:79" s="217" customFormat="1" ht="69.95" hidden="1" customHeight="1" x14ac:dyDescent="0.8">
      <c r="A145" s="734">
        <v>25207</v>
      </c>
      <c r="B145" s="737" t="s">
        <v>59</v>
      </c>
      <c r="C145" s="740" t="s">
        <v>267</v>
      </c>
      <c r="D145" s="741"/>
      <c r="E145" s="761"/>
      <c r="F145" s="741"/>
      <c r="G145" s="564" t="s">
        <v>12</v>
      </c>
      <c r="H145" s="749"/>
      <c r="I145" s="230"/>
      <c r="J145" s="230"/>
      <c r="K145" s="230"/>
      <c r="L145" s="230"/>
      <c r="M145" s="552"/>
      <c r="N145" s="552"/>
      <c r="O145" s="552"/>
      <c r="P145" s="552"/>
      <c r="Q145" s="552"/>
      <c r="R145" s="226"/>
      <c r="S145" s="236"/>
      <c r="T145" s="227"/>
      <c r="U145" s="236"/>
      <c r="V145" s="228"/>
      <c r="W145" s="229"/>
      <c r="X145" s="228"/>
      <c r="Y145" s="236"/>
      <c r="Z145" s="228"/>
      <c r="AA145" s="229"/>
      <c r="AB145" s="237"/>
      <c r="AC145" s="228"/>
      <c r="AD145" s="772"/>
      <c r="AE145" s="238"/>
      <c r="AF145" s="227"/>
      <c r="AG145" s="237"/>
      <c r="AH145" s="230"/>
      <c r="AI145" s="229"/>
      <c r="AJ145" s="230"/>
      <c r="AK145" s="227"/>
      <c r="AL145" s="765"/>
      <c r="AM145" s="179"/>
      <c r="AN145" s="194"/>
      <c r="AO145" s="179"/>
      <c r="AP145" s="239"/>
      <c r="AQ145" s="239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3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3"/>
      <c r="CA145" s="163"/>
    </row>
    <row r="146" spans="1:79" s="217" customFormat="1" ht="69.95" hidden="1" customHeight="1" x14ac:dyDescent="0.8">
      <c r="A146" s="735"/>
      <c r="B146" s="738"/>
      <c r="C146" s="742"/>
      <c r="D146" s="743"/>
      <c r="E146" s="762"/>
      <c r="F146" s="743"/>
      <c r="G146" s="558" t="s">
        <v>13</v>
      </c>
      <c r="H146" s="750"/>
      <c r="I146" s="235"/>
      <c r="J146" s="235"/>
      <c r="K146" s="235"/>
      <c r="L146" s="235"/>
      <c r="M146" s="553"/>
      <c r="N146" s="553"/>
      <c r="O146" s="553"/>
      <c r="P146" s="553"/>
      <c r="Q146" s="553"/>
      <c r="R146" s="231"/>
      <c r="S146" s="240"/>
      <c r="T146" s="232"/>
      <c r="U146" s="240"/>
      <c r="V146" s="233"/>
      <c r="W146" s="234"/>
      <c r="X146" s="233"/>
      <c r="Y146" s="240"/>
      <c r="Z146" s="233"/>
      <c r="AA146" s="234"/>
      <c r="AB146" s="241"/>
      <c r="AC146" s="233"/>
      <c r="AD146" s="773"/>
      <c r="AE146" s="242"/>
      <c r="AF146" s="232"/>
      <c r="AG146" s="241"/>
      <c r="AH146" s="235"/>
      <c r="AI146" s="234"/>
      <c r="AJ146" s="235"/>
      <c r="AK146" s="232"/>
      <c r="AL146" s="756"/>
      <c r="AM146" s="179"/>
      <c r="AN146" s="194"/>
      <c r="AO146" s="179"/>
      <c r="AP146" s="239"/>
      <c r="AQ146" s="239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3"/>
      <c r="CA146" s="163"/>
    </row>
    <row r="147" spans="1:79" s="217" customFormat="1" ht="69.95" hidden="1" customHeight="1" thickBot="1" x14ac:dyDescent="0.85">
      <c r="A147" s="736"/>
      <c r="B147" s="739"/>
      <c r="C147" s="744"/>
      <c r="D147" s="745"/>
      <c r="E147" s="763"/>
      <c r="F147" s="745"/>
      <c r="G147" s="565" t="s">
        <v>14</v>
      </c>
      <c r="H147" s="751"/>
      <c r="I147" s="253">
        <f>SUM(I145:I146)</f>
        <v>0</v>
      </c>
      <c r="J147" s="253"/>
      <c r="K147" s="253"/>
      <c r="L147" s="253"/>
      <c r="M147" s="253">
        <f t="shared" ref="M147:R147" si="311">SUM(M145:M146)</f>
        <v>0</v>
      </c>
      <c r="N147" s="253">
        <f t="shared" ref="N147:Q147" si="312">SUM(N145:N146)</f>
        <v>0</v>
      </c>
      <c r="O147" s="253">
        <f t="shared" si="312"/>
        <v>0</v>
      </c>
      <c r="P147" s="253">
        <f t="shared" si="312"/>
        <v>0</v>
      </c>
      <c r="Q147" s="253">
        <f t="shared" si="312"/>
        <v>0</v>
      </c>
      <c r="R147" s="255">
        <f t="shared" si="311"/>
        <v>0</v>
      </c>
      <c r="S147" s="256"/>
      <c r="T147" s="257">
        <f t="shared" ref="T147" si="313">SUM(T145:T146)</f>
        <v>0</v>
      </c>
      <c r="U147" s="256"/>
      <c r="V147" s="255">
        <f t="shared" ref="V147" si="314">SUM(V145:V146)</f>
        <v>0</v>
      </c>
      <c r="W147" s="254"/>
      <c r="X147" s="255">
        <f t="shared" ref="X147" si="315">SUM(X145:X146)</f>
        <v>0</v>
      </c>
      <c r="Y147" s="256"/>
      <c r="Z147" s="255">
        <f t="shared" ref="Z147" si="316">SUM(Z145:Z146)</f>
        <v>0</v>
      </c>
      <c r="AA147" s="254"/>
      <c r="AB147" s="258"/>
      <c r="AC147" s="255">
        <f t="shared" ref="AC147" si="317">SUM(AC145:AC146)</f>
        <v>0</v>
      </c>
      <c r="AD147" s="774"/>
      <c r="AE147" s="259"/>
      <c r="AF147" s="257">
        <f t="shared" ref="AF147" si="318">SUM(AF145:AF146)</f>
        <v>0</v>
      </c>
      <c r="AG147" s="258"/>
      <c r="AH147" s="253">
        <f t="shared" ref="AH147:AJ147" si="319">SUM(AH145:AH146)</f>
        <v>0</v>
      </c>
      <c r="AI147" s="254"/>
      <c r="AJ147" s="196">
        <f t="shared" si="319"/>
        <v>0</v>
      </c>
      <c r="AK147" s="257"/>
      <c r="AL147" s="766"/>
      <c r="AM147" s="204">
        <f>R147+T147+X147+Z147+AC147+AF147+AH147+AJ147+M147+V147</f>
        <v>0</v>
      </c>
      <c r="AN147" s="205">
        <f>I147-AM147</f>
        <v>0</v>
      </c>
      <c r="AO147" s="204">
        <f>J147</f>
        <v>0</v>
      </c>
      <c r="AP147" s="206">
        <f>S147+U147+Y147+AB147+AE147+AG147+AI147+AK147+W147+M147</f>
        <v>0</v>
      </c>
      <c r="AQ147" s="206">
        <f>AO147-AP147</f>
        <v>0</v>
      </c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</row>
    <row r="148" spans="1:79" s="217" customFormat="1" ht="69.95" customHeight="1" x14ac:dyDescent="0.8">
      <c r="A148" s="734">
        <v>26201</v>
      </c>
      <c r="B148" s="737" t="s">
        <v>171</v>
      </c>
      <c r="C148" s="740" t="s">
        <v>341</v>
      </c>
      <c r="D148" s="741"/>
      <c r="E148" s="746" t="s">
        <v>347</v>
      </c>
      <c r="F148" s="741" t="s">
        <v>373</v>
      </c>
      <c r="G148" s="694" t="s">
        <v>12</v>
      </c>
      <c r="H148" s="834"/>
      <c r="I148" s="230">
        <v>100000</v>
      </c>
      <c r="J148" s="230"/>
      <c r="K148" s="230"/>
      <c r="L148" s="230"/>
      <c r="M148" s="552"/>
      <c r="N148" s="552"/>
      <c r="O148" s="552"/>
      <c r="P148" s="552"/>
      <c r="Q148" s="552"/>
      <c r="R148" s="226"/>
      <c r="S148" s="236"/>
      <c r="T148" s="227"/>
      <c r="U148" s="236"/>
      <c r="V148" s="228"/>
      <c r="W148" s="229"/>
      <c r="X148" s="228"/>
      <c r="Y148" s="236"/>
      <c r="Z148" s="228"/>
      <c r="AA148" s="723"/>
      <c r="AB148" s="237"/>
      <c r="AC148" s="228">
        <v>100000</v>
      </c>
      <c r="AD148" s="772" t="s">
        <v>340</v>
      </c>
      <c r="AE148" s="238"/>
      <c r="AF148" s="227"/>
      <c r="AG148" s="237"/>
      <c r="AH148" s="230"/>
      <c r="AI148" s="229"/>
      <c r="AJ148" s="230"/>
      <c r="AK148" s="227"/>
      <c r="AL148" s="765"/>
      <c r="AM148" s="179"/>
      <c r="AN148" s="194"/>
      <c r="AO148" s="179"/>
      <c r="AP148" s="239"/>
      <c r="AQ148" s="239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</row>
    <row r="149" spans="1:79" s="217" customFormat="1" ht="69.95" customHeight="1" x14ac:dyDescent="0.8">
      <c r="A149" s="735"/>
      <c r="B149" s="738"/>
      <c r="C149" s="742"/>
      <c r="D149" s="743"/>
      <c r="E149" s="747"/>
      <c r="F149" s="743"/>
      <c r="G149" s="216" t="s">
        <v>13</v>
      </c>
      <c r="H149" s="835"/>
      <c r="I149" s="235"/>
      <c r="J149" s="235"/>
      <c r="K149" s="235"/>
      <c r="L149" s="235"/>
      <c r="M149" s="553"/>
      <c r="N149" s="553"/>
      <c r="O149" s="553"/>
      <c r="P149" s="553"/>
      <c r="Q149" s="553"/>
      <c r="R149" s="231"/>
      <c r="S149" s="240"/>
      <c r="T149" s="232"/>
      <c r="U149" s="240"/>
      <c r="V149" s="233"/>
      <c r="W149" s="234"/>
      <c r="X149" s="233"/>
      <c r="Y149" s="240"/>
      <c r="Z149" s="233"/>
      <c r="AA149" s="724"/>
      <c r="AB149" s="241"/>
      <c r="AC149" s="233"/>
      <c r="AD149" s="773"/>
      <c r="AE149" s="242"/>
      <c r="AF149" s="232"/>
      <c r="AG149" s="241"/>
      <c r="AH149" s="235"/>
      <c r="AI149" s="234"/>
      <c r="AJ149" s="235"/>
      <c r="AK149" s="232"/>
      <c r="AL149" s="756"/>
      <c r="AM149" s="179"/>
      <c r="AN149" s="194"/>
      <c r="AO149" s="179"/>
      <c r="AP149" s="239"/>
      <c r="AQ149" s="239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</row>
    <row r="150" spans="1:79" s="217" customFormat="1" ht="69.95" customHeight="1" thickBot="1" x14ac:dyDescent="0.85">
      <c r="A150" s="736"/>
      <c r="B150" s="739"/>
      <c r="C150" s="744"/>
      <c r="D150" s="745"/>
      <c r="E150" s="748"/>
      <c r="F150" s="745"/>
      <c r="G150" s="695" t="s">
        <v>14</v>
      </c>
      <c r="H150" s="836"/>
      <c r="I150" s="196">
        <f>SUM(I148:I149)</f>
        <v>100000</v>
      </c>
      <c r="J150" s="196"/>
      <c r="K150" s="196"/>
      <c r="L150" s="196"/>
      <c r="M150" s="196">
        <f t="shared" ref="M150:R150" si="320">SUM(M148:M149)</f>
        <v>0</v>
      </c>
      <c r="N150" s="196">
        <f t="shared" ref="N150:Q150" si="321">SUM(N148:N149)</f>
        <v>0</v>
      </c>
      <c r="O150" s="196">
        <f t="shared" si="321"/>
        <v>0</v>
      </c>
      <c r="P150" s="196">
        <f t="shared" si="321"/>
        <v>0</v>
      </c>
      <c r="Q150" s="196">
        <f t="shared" si="321"/>
        <v>0</v>
      </c>
      <c r="R150" s="201">
        <f t="shared" si="320"/>
        <v>0</v>
      </c>
      <c r="S150" s="202"/>
      <c r="T150" s="199">
        <f t="shared" ref="T150" si="322">SUM(T148:T149)</f>
        <v>0</v>
      </c>
      <c r="U150" s="202"/>
      <c r="V150" s="201">
        <f t="shared" ref="V150" si="323">SUM(V148:V149)</f>
        <v>0</v>
      </c>
      <c r="W150" s="197"/>
      <c r="X150" s="201">
        <f t="shared" ref="X150" si="324">SUM(X148:X149)</f>
        <v>0</v>
      </c>
      <c r="Y150" s="202"/>
      <c r="Z150" s="201">
        <f t="shared" ref="Z150" si="325">SUM(Z148:Z149)</f>
        <v>0</v>
      </c>
      <c r="AA150" s="725"/>
      <c r="AB150" s="200"/>
      <c r="AC150" s="201">
        <f t="shared" ref="AC150" si="326">SUM(AC148:AC149)</f>
        <v>100000</v>
      </c>
      <c r="AD150" s="774"/>
      <c r="AE150" s="198"/>
      <c r="AF150" s="199">
        <f t="shared" ref="AF150" si="327">SUM(AF148:AF149)</f>
        <v>0</v>
      </c>
      <c r="AG150" s="200"/>
      <c r="AH150" s="196">
        <f t="shared" ref="AH150:AJ150" si="328">SUM(AH148:AH149)</f>
        <v>0</v>
      </c>
      <c r="AI150" s="197">
        <f t="shared" si="328"/>
        <v>0</v>
      </c>
      <c r="AJ150" s="196">
        <f t="shared" si="328"/>
        <v>0</v>
      </c>
      <c r="AK150" s="199"/>
      <c r="AL150" s="766"/>
      <c r="AM150" s="204">
        <f>R150+T150+X150+Z150+AC150+AF150+AH150+AJ150+M150+V150</f>
        <v>100000</v>
      </c>
      <c r="AN150" s="205">
        <f>I150-AM150</f>
        <v>0</v>
      </c>
      <c r="AO150" s="204">
        <f>J150</f>
        <v>0</v>
      </c>
      <c r="AP150" s="206">
        <f>S150+U150+Y150+AB150+AE150+AG150+AI150+AK150+W150+M150</f>
        <v>0</v>
      </c>
      <c r="AQ150" s="206">
        <f>AO150-AP150</f>
        <v>0</v>
      </c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3"/>
      <c r="CA150" s="163"/>
    </row>
    <row r="151" spans="1:79" s="217" customFormat="1" ht="69.95" hidden="1" customHeight="1" x14ac:dyDescent="0.8">
      <c r="A151" s="734">
        <v>26201</v>
      </c>
      <c r="B151" s="737" t="s">
        <v>5</v>
      </c>
      <c r="C151" s="740" t="s">
        <v>188</v>
      </c>
      <c r="D151" s="741"/>
      <c r="E151" s="761"/>
      <c r="F151" s="741"/>
      <c r="G151" s="563" t="s">
        <v>12</v>
      </c>
      <c r="H151" s="749"/>
      <c r="I151" s="243"/>
      <c r="J151" s="243"/>
      <c r="K151" s="243"/>
      <c r="L151" s="243"/>
      <c r="M151" s="554"/>
      <c r="N151" s="554"/>
      <c r="O151" s="554"/>
      <c r="P151" s="554"/>
      <c r="Q151" s="554"/>
      <c r="R151" s="244"/>
      <c r="S151" s="245"/>
      <c r="T151" s="246"/>
      <c r="U151" s="245"/>
      <c r="V151" s="247"/>
      <c r="W151" s="248"/>
      <c r="X151" s="247"/>
      <c r="Y151" s="245"/>
      <c r="Z151" s="247"/>
      <c r="AA151" s="845"/>
      <c r="AB151" s="249"/>
      <c r="AC151" s="247"/>
      <c r="AD151" s="772"/>
      <c r="AE151" s="250"/>
      <c r="AF151" s="246"/>
      <c r="AG151" s="249"/>
      <c r="AH151" s="243"/>
      <c r="AI151" s="246"/>
      <c r="AJ151" s="251"/>
      <c r="AK151" s="251"/>
      <c r="AL151" s="765"/>
      <c r="AM151" s="179"/>
      <c r="AN151" s="194"/>
      <c r="AO151" s="179"/>
      <c r="AP151" s="239"/>
      <c r="AQ151" s="239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3"/>
      <c r="CA151" s="163"/>
    </row>
    <row r="152" spans="1:79" s="217" customFormat="1" ht="69.95" hidden="1" customHeight="1" x14ac:dyDescent="0.8">
      <c r="A152" s="735"/>
      <c r="B152" s="738"/>
      <c r="C152" s="742"/>
      <c r="D152" s="743"/>
      <c r="E152" s="762"/>
      <c r="F152" s="743"/>
      <c r="G152" s="558" t="s">
        <v>13</v>
      </c>
      <c r="H152" s="750"/>
      <c r="I152" s="235"/>
      <c r="J152" s="235"/>
      <c r="K152" s="235"/>
      <c r="L152" s="235"/>
      <c r="M152" s="553"/>
      <c r="N152" s="553"/>
      <c r="O152" s="553"/>
      <c r="P152" s="553"/>
      <c r="Q152" s="553"/>
      <c r="R152" s="231"/>
      <c r="S152" s="240"/>
      <c r="T152" s="232"/>
      <c r="U152" s="240"/>
      <c r="V152" s="233"/>
      <c r="W152" s="234"/>
      <c r="X152" s="233"/>
      <c r="Y152" s="240"/>
      <c r="Z152" s="233"/>
      <c r="AA152" s="846"/>
      <c r="AB152" s="241"/>
      <c r="AC152" s="233"/>
      <c r="AD152" s="773"/>
      <c r="AE152" s="242"/>
      <c r="AF152" s="232"/>
      <c r="AG152" s="241"/>
      <c r="AH152" s="235"/>
      <c r="AI152" s="232"/>
      <c r="AJ152" s="252"/>
      <c r="AK152" s="252"/>
      <c r="AL152" s="756"/>
      <c r="AM152" s="179"/>
      <c r="AN152" s="194"/>
      <c r="AO152" s="179"/>
      <c r="AP152" s="239"/>
      <c r="AQ152" s="239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</row>
    <row r="153" spans="1:79" s="217" customFormat="1" ht="69.95" hidden="1" customHeight="1" thickBot="1" x14ac:dyDescent="0.85">
      <c r="A153" s="736"/>
      <c r="B153" s="739"/>
      <c r="C153" s="744"/>
      <c r="D153" s="745"/>
      <c r="E153" s="763"/>
      <c r="F153" s="745"/>
      <c r="G153" s="565" t="s">
        <v>14</v>
      </c>
      <c r="H153" s="751"/>
      <c r="I153" s="253">
        <f>SUM(I151:I152)</f>
        <v>0</v>
      </c>
      <c r="J153" s="253"/>
      <c r="K153" s="196"/>
      <c r="L153" s="196"/>
      <c r="M153" s="196">
        <f t="shared" ref="M153:R153" si="329">SUM(M151:M152)</f>
        <v>0</v>
      </c>
      <c r="N153" s="196">
        <f t="shared" ref="N153:Q153" si="330">SUM(N151:N152)</f>
        <v>0</v>
      </c>
      <c r="O153" s="196">
        <f t="shared" si="330"/>
        <v>0</v>
      </c>
      <c r="P153" s="196">
        <f t="shared" si="330"/>
        <v>0</v>
      </c>
      <c r="Q153" s="196">
        <f t="shared" si="330"/>
        <v>0</v>
      </c>
      <c r="R153" s="201">
        <f t="shared" si="329"/>
        <v>0</v>
      </c>
      <c r="S153" s="202"/>
      <c r="T153" s="199">
        <f t="shared" ref="T153:V153" si="331">SUM(T151:T152)</f>
        <v>0</v>
      </c>
      <c r="U153" s="202"/>
      <c r="V153" s="201">
        <f t="shared" si="331"/>
        <v>0</v>
      </c>
      <c r="W153" s="197"/>
      <c r="X153" s="201">
        <f t="shared" ref="X153" si="332">SUM(X151:X152)</f>
        <v>0</v>
      </c>
      <c r="Y153" s="202"/>
      <c r="Z153" s="201">
        <f t="shared" ref="Z153" si="333">SUM(Z151:Z152)</f>
        <v>0</v>
      </c>
      <c r="AA153" s="847"/>
      <c r="AB153" s="200"/>
      <c r="AC153" s="201">
        <f t="shared" ref="AC153" si="334">SUM(AC151:AC152)</f>
        <v>0</v>
      </c>
      <c r="AD153" s="774"/>
      <c r="AE153" s="198"/>
      <c r="AF153" s="199">
        <f t="shared" ref="AF153" si="335">SUM(AF151:AF152)</f>
        <v>0</v>
      </c>
      <c r="AG153" s="200"/>
      <c r="AH153" s="196">
        <f t="shared" ref="AH153:AJ153" si="336">SUM(AH151:AH152)</f>
        <v>0</v>
      </c>
      <c r="AI153" s="199">
        <f t="shared" si="336"/>
        <v>0</v>
      </c>
      <c r="AJ153" s="203">
        <f t="shared" si="336"/>
        <v>0</v>
      </c>
      <c r="AK153" s="203"/>
      <c r="AL153" s="766"/>
      <c r="AM153" s="204">
        <f>R153+T153+X153+Z153+AC153+AF153+AH153+AJ153+M153+V153</f>
        <v>0</v>
      </c>
      <c r="AN153" s="205">
        <f>I153-AM153</f>
        <v>0</v>
      </c>
      <c r="AO153" s="204">
        <f>J153</f>
        <v>0</v>
      </c>
      <c r="AP153" s="206">
        <f>S153+U153+Y153+AB153+AE153+AG153+AI153+AK153+W153+M153</f>
        <v>0</v>
      </c>
      <c r="AQ153" s="206">
        <f>AO153-AP153</f>
        <v>0</v>
      </c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3"/>
      <c r="CA153" s="163"/>
    </row>
    <row r="154" spans="1:79" ht="69.95" hidden="1" customHeight="1" x14ac:dyDescent="0.8">
      <c r="A154" s="734">
        <v>25210</v>
      </c>
      <c r="B154" s="737" t="s">
        <v>216</v>
      </c>
      <c r="C154" s="740" t="s">
        <v>256</v>
      </c>
      <c r="D154" s="741"/>
      <c r="E154" s="761"/>
      <c r="F154" s="741"/>
      <c r="G154" s="564" t="s">
        <v>12</v>
      </c>
      <c r="H154" s="749"/>
      <c r="I154" s="168"/>
      <c r="J154" s="168"/>
      <c r="K154" s="168"/>
      <c r="L154" s="168"/>
      <c r="M154" s="552"/>
      <c r="N154" s="552"/>
      <c r="O154" s="552"/>
      <c r="P154" s="552"/>
      <c r="Q154" s="552"/>
      <c r="R154" s="226"/>
      <c r="S154" s="175"/>
      <c r="T154" s="227"/>
      <c r="U154" s="175"/>
      <c r="V154" s="228"/>
      <c r="W154" s="173"/>
      <c r="X154" s="228"/>
      <c r="Y154" s="175"/>
      <c r="Z154" s="228"/>
      <c r="AA154" s="229"/>
      <c r="AB154" s="172"/>
      <c r="AC154" s="228"/>
      <c r="AD154" s="769"/>
      <c r="AE154" s="170"/>
      <c r="AF154" s="227"/>
      <c r="AG154" s="172"/>
      <c r="AH154" s="230"/>
      <c r="AI154" s="171"/>
      <c r="AJ154" s="175"/>
      <c r="AK154" s="191"/>
      <c r="AL154" s="729"/>
      <c r="AM154" s="179"/>
      <c r="AN154" s="194"/>
      <c r="AO154" s="179"/>
      <c r="AP154" s="180"/>
      <c r="AQ154" s="180"/>
    </row>
    <row r="155" spans="1:79" ht="69.95" hidden="1" customHeight="1" x14ac:dyDescent="0.8">
      <c r="A155" s="735"/>
      <c r="B155" s="738"/>
      <c r="C155" s="742"/>
      <c r="D155" s="743"/>
      <c r="E155" s="762"/>
      <c r="F155" s="743"/>
      <c r="G155" s="558" t="s">
        <v>13</v>
      </c>
      <c r="H155" s="750"/>
      <c r="I155" s="182"/>
      <c r="J155" s="182"/>
      <c r="K155" s="182"/>
      <c r="L155" s="182"/>
      <c r="M155" s="553"/>
      <c r="N155" s="553"/>
      <c r="O155" s="553"/>
      <c r="P155" s="553"/>
      <c r="Q155" s="553"/>
      <c r="R155" s="231"/>
      <c r="S155" s="190"/>
      <c r="T155" s="232"/>
      <c r="U155" s="190"/>
      <c r="V155" s="233"/>
      <c r="W155" s="187"/>
      <c r="X155" s="233"/>
      <c r="Y155" s="190"/>
      <c r="Z155" s="233"/>
      <c r="AA155" s="234"/>
      <c r="AB155" s="186"/>
      <c r="AC155" s="233"/>
      <c r="AD155" s="770"/>
      <c r="AE155" s="184"/>
      <c r="AF155" s="232"/>
      <c r="AG155" s="186"/>
      <c r="AH155" s="235"/>
      <c r="AI155" s="191"/>
      <c r="AJ155" s="190"/>
      <c r="AK155" s="191"/>
      <c r="AL155" s="730"/>
      <c r="AM155" s="179"/>
      <c r="AN155" s="194"/>
      <c r="AO155" s="179"/>
      <c r="AP155" s="180"/>
      <c r="AQ155" s="180"/>
    </row>
    <row r="156" spans="1:79" ht="69.95" hidden="1" customHeight="1" thickBot="1" x14ac:dyDescent="0.85">
      <c r="A156" s="736"/>
      <c r="B156" s="739"/>
      <c r="C156" s="744"/>
      <c r="D156" s="745"/>
      <c r="E156" s="763"/>
      <c r="F156" s="745"/>
      <c r="G156" s="562" t="s">
        <v>14</v>
      </c>
      <c r="H156" s="751"/>
      <c r="I156" s="196">
        <f>SUM(I154:I155)</f>
        <v>0</v>
      </c>
      <c r="J156" s="196"/>
      <c r="K156" s="196"/>
      <c r="L156" s="196"/>
      <c r="M156" s="196">
        <f t="shared" ref="M156:R156" si="337">SUM(M154:M155)</f>
        <v>0</v>
      </c>
      <c r="N156" s="196">
        <f t="shared" ref="N156:Q156" si="338">SUM(N154:N155)</f>
        <v>0</v>
      </c>
      <c r="O156" s="196">
        <f t="shared" si="338"/>
        <v>0</v>
      </c>
      <c r="P156" s="196">
        <f t="shared" si="338"/>
        <v>0</v>
      </c>
      <c r="Q156" s="196">
        <f t="shared" si="338"/>
        <v>0</v>
      </c>
      <c r="R156" s="201">
        <f t="shared" si="337"/>
        <v>0</v>
      </c>
      <c r="S156" s="202"/>
      <c r="T156" s="199">
        <f t="shared" ref="T156" si="339">SUM(T154:T155)</f>
        <v>0</v>
      </c>
      <c r="U156" s="202"/>
      <c r="V156" s="201">
        <f t="shared" ref="V156" si="340">SUM(V154:V155)</f>
        <v>0</v>
      </c>
      <c r="W156" s="197"/>
      <c r="X156" s="201">
        <f t="shared" ref="X156" si="341">SUM(X154:X155)</f>
        <v>0</v>
      </c>
      <c r="Y156" s="202"/>
      <c r="Z156" s="201">
        <f t="shared" ref="Z156" si="342">SUM(Z154:Z155)</f>
        <v>0</v>
      </c>
      <c r="AA156" s="197"/>
      <c r="AB156" s="200"/>
      <c r="AC156" s="201">
        <f t="shared" ref="AC156" si="343">SUM(AC154:AC155)</f>
        <v>0</v>
      </c>
      <c r="AD156" s="771"/>
      <c r="AE156" s="198"/>
      <c r="AF156" s="199">
        <f t="shared" ref="AF156" si="344">SUM(AF154:AF155)</f>
        <v>0</v>
      </c>
      <c r="AG156" s="200"/>
      <c r="AH156" s="196">
        <f t="shared" ref="AH156" si="345">SUM(AH154:AH155)</f>
        <v>0</v>
      </c>
      <c r="AI156" s="199"/>
      <c r="AJ156" s="202">
        <f t="shared" ref="AJ156" si="346">SUM(AJ154:AJ155)</f>
        <v>0</v>
      </c>
      <c r="AK156" s="224"/>
      <c r="AL156" s="731"/>
      <c r="AM156" s="204">
        <f>R156+T156+X156+Z156+AC156+AF156+AH156+AJ156+M156+V156</f>
        <v>0</v>
      </c>
      <c r="AN156" s="205">
        <f>I156-AM156</f>
        <v>0</v>
      </c>
      <c r="AO156" s="204">
        <f>J156</f>
        <v>0</v>
      </c>
      <c r="AP156" s="206">
        <f>S156+U156+Y156+AB156+AE156+AG156+AI156+AK156+W156+M156</f>
        <v>0</v>
      </c>
      <c r="AQ156" s="206">
        <f>AO156-AP156</f>
        <v>0</v>
      </c>
    </row>
    <row r="157" spans="1:79" ht="69.95" hidden="1" customHeight="1" x14ac:dyDescent="0.8">
      <c r="A157" s="734">
        <v>26205</v>
      </c>
      <c r="B157" s="737" t="s">
        <v>58</v>
      </c>
      <c r="C157" s="740" t="s">
        <v>124</v>
      </c>
      <c r="D157" s="741"/>
      <c r="E157" s="761"/>
      <c r="F157" s="741"/>
      <c r="G157" s="564" t="s">
        <v>12</v>
      </c>
      <c r="H157" s="749"/>
      <c r="I157" s="230"/>
      <c r="J157" s="230"/>
      <c r="K157" s="230"/>
      <c r="L157" s="230"/>
      <c r="M157" s="552"/>
      <c r="N157" s="552"/>
      <c r="O157" s="552"/>
      <c r="P157" s="552"/>
      <c r="Q157" s="552"/>
      <c r="R157" s="226"/>
      <c r="S157" s="236"/>
      <c r="T157" s="227"/>
      <c r="U157" s="236"/>
      <c r="V157" s="228"/>
      <c r="W157" s="229"/>
      <c r="X157" s="228"/>
      <c r="Y157" s="236"/>
      <c r="Z157" s="228"/>
      <c r="AA157" s="229"/>
      <c r="AB157" s="237"/>
      <c r="AC157" s="228"/>
      <c r="AD157" s="772"/>
      <c r="AE157" s="238"/>
      <c r="AF157" s="227"/>
      <c r="AG157" s="237"/>
      <c r="AH157" s="230"/>
      <c r="AI157" s="227"/>
      <c r="AJ157" s="236"/>
      <c r="AK157" s="227"/>
      <c r="AL157" s="765"/>
      <c r="AM157" s="179"/>
      <c r="AN157" s="194"/>
      <c r="AO157" s="179"/>
      <c r="AP157" s="239"/>
      <c r="AQ157" s="239"/>
    </row>
    <row r="158" spans="1:79" ht="69.95" hidden="1" customHeight="1" x14ac:dyDescent="0.8">
      <c r="A158" s="735"/>
      <c r="B158" s="738"/>
      <c r="C158" s="742"/>
      <c r="D158" s="743"/>
      <c r="E158" s="762"/>
      <c r="F158" s="743"/>
      <c r="G158" s="558" t="s">
        <v>13</v>
      </c>
      <c r="H158" s="750"/>
      <c r="I158" s="235"/>
      <c r="J158" s="235"/>
      <c r="K158" s="235"/>
      <c r="L158" s="235"/>
      <c r="M158" s="553"/>
      <c r="N158" s="553"/>
      <c r="O158" s="553"/>
      <c r="P158" s="553"/>
      <c r="Q158" s="553"/>
      <c r="R158" s="231"/>
      <c r="S158" s="240"/>
      <c r="T158" s="232"/>
      <c r="U158" s="240"/>
      <c r="V158" s="233"/>
      <c r="W158" s="234"/>
      <c r="X158" s="233"/>
      <c r="Y158" s="240"/>
      <c r="Z158" s="233"/>
      <c r="AA158" s="234"/>
      <c r="AB158" s="241"/>
      <c r="AC158" s="233"/>
      <c r="AD158" s="773"/>
      <c r="AE158" s="242"/>
      <c r="AF158" s="232"/>
      <c r="AG158" s="241"/>
      <c r="AH158" s="235"/>
      <c r="AI158" s="232"/>
      <c r="AJ158" s="240"/>
      <c r="AK158" s="232"/>
      <c r="AL158" s="756"/>
      <c r="AM158" s="179"/>
      <c r="AN158" s="194"/>
      <c r="AO158" s="179"/>
      <c r="AP158" s="239"/>
      <c r="AQ158" s="239"/>
    </row>
    <row r="159" spans="1:79" ht="69.95" hidden="1" customHeight="1" thickBot="1" x14ac:dyDescent="0.85">
      <c r="A159" s="736"/>
      <c r="B159" s="739"/>
      <c r="C159" s="744"/>
      <c r="D159" s="745"/>
      <c r="E159" s="763"/>
      <c r="F159" s="745"/>
      <c r="G159" s="562" t="s">
        <v>14</v>
      </c>
      <c r="H159" s="751"/>
      <c r="I159" s="196">
        <f>SUM(I157:I158)</f>
        <v>0</v>
      </c>
      <c r="J159" s="196"/>
      <c r="K159" s="196"/>
      <c r="L159" s="196"/>
      <c r="M159" s="196">
        <f t="shared" ref="M159:P159" si="347">SUM(M157:M158)</f>
        <v>0</v>
      </c>
      <c r="N159" s="196">
        <f t="shared" si="347"/>
        <v>0</v>
      </c>
      <c r="O159" s="196">
        <f t="shared" si="347"/>
        <v>0</v>
      </c>
      <c r="P159" s="196">
        <f t="shared" si="347"/>
        <v>0</v>
      </c>
      <c r="Q159" s="196">
        <f t="shared" ref="Q159" si="348">SUM(Q157:Q158)</f>
        <v>0</v>
      </c>
      <c r="R159" s="201">
        <f t="shared" ref="R159:AJ159" si="349">SUM(R157:R158)</f>
        <v>0</v>
      </c>
      <c r="S159" s="202"/>
      <c r="T159" s="199">
        <f t="shared" si="349"/>
        <v>0</v>
      </c>
      <c r="U159" s="202"/>
      <c r="V159" s="201">
        <f t="shared" ref="V159" si="350">SUM(V157:V158)</f>
        <v>0</v>
      </c>
      <c r="W159" s="197"/>
      <c r="X159" s="201">
        <f t="shared" si="349"/>
        <v>0</v>
      </c>
      <c r="Y159" s="202"/>
      <c r="Z159" s="201">
        <f t="shared" si="349"/>
        <v>0</v>
      </c>
      <c r="AA159" s="197"/>
      <c r="AB159" s="200"/>
      <c r="AC159" s="201">
        <f t="shared" si="349"/>
        <v>0</v>
      </c>
      <c r="AD159" s="774"/>
      <c r="AE159" s="198"/>
      <c r="AF159" s="199">
        <f t="shared" si="349"/>
        <v>0</v>
      </c>
      <c r="AG159" s="200"/>
      <c r="AH159" s="196">
        <f t="shared" si="349"/>
        <v>0</v>
      </c>
      <c r="AI159" s="199">
        <f t="shared" si="349"/>
        <v>0</v>
      </c>
      <c r="AJ159" s="202">
        <f t="shared" si="349"/>
        <v>0</v>
      </c>
      <c r="AK159" s="199"/>
      <c r="AL159" s="766"/>
      <c r="AM159" s="204">
        <f>R159+T159+X159+Z159+AC159+AF159+AH159+AJ159+M159+V159</f>
        <v>0</v>
      </c>
      <c r="AN159" s="205">
        <f>I159-AM159</f>
        <v>0</v>
      </c>
      <c r="AO159" s="204">
        <f>J159</f>
        <v>0</v>
      </c>
      <c r="AP159" s="206">
        <f>S159+U159+Y159+AB159+AE159+AG159+AI159+AK159+W159+M159</f>
        <v>0</v>
      </c>
      <c r="AQ159" s="206">
        <f>AO159-AP159</f>
        <v>0</v>
      </c>
    </row>
    <row r="160" spans="1:79" s="217" customFormat="1" ht="69.95" hidden="1" customHeight="1" x14ac:dyDescent="0.8">
      <c r="A160" s="734">
        <v>26207</v>
      </c>
      <c r="B160" s="737" t="s">
        <v>153</v>
      </c>
      <c r="C160" s="740" t="s">
        <v>154</v>
      </c>
      <c r="D160" s="741"/>
      <c r="E160" s="761"/>
      <c r="F160" s="741"/>
      <c r="G160" s="564" t="s">
        <v>12</v>
      </c>
      <c r="H160" s="749"/>
      <c r="I160" s="230"/>
      <c r="J160" s="230"/>
      <c r="K160" s="243"/>
      <c r="L160" s="243"/>
      <c r="M160" s="554"/>
      <c r="N160" s="554"/>
      <c r="O160" s="554"/>
      <c r="P160" s="554"/>
      <c r="Q160" s="554"/>
      <c r="R160" s="244"/>
      <c r="S160" s="245"/>
      <c r="T160" s="246"/>
      <c r="U160" s="245"/>
      <c r="V160" s="247"/>
      <c r="W160" s="248"/>
      <c r="X160" s="247"/>
      <c r="Y160" s="245"/>
      <c r="Z160" s="247"/>
      <c r="AA160" s="248"/>
      <c r="AB160" s="249"/>
      <c r="AC160" s="247"/>
      <c r="AD160" s="769"/>
      <c r="AE160" s="250"/>
      <c r="AF160" s="246"/>
      <c r="AG160" s="249"/>
      <c r="AH160" s="243"/>
      <c r="AI160" s="246"/>
      <c r="AJ160" s="245"/>
      <c r="AK160" s="246"/>
      <c r="AL160" s="765"/>
      <c r="AM160" s="179"/>
      <c r="AN160" s="194"/>
      <c r="AO160" s="179"/>
      <c r="AP160" s="239"/>
      <c r="AQ160" s="239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3"/>
      <c r="CA160" s="163"/>
    </row>
    <row r="161" spans="1:79" s="217" customFormat="1" ht="69.95" hidden="1" customHeight="1" x14ac:dyDescent="0.8">
      <c r="A161" s="735"/>
      <c r="B161" s="738"/>
      <c r="C161" s="742"/>
      <c r="D161" s="743"/>
      <c r="E161" s="762"/>
      <c r="F161" s="743"/>
      <c r="G161" s="558" t="s">
        <v>13</v>
      </c>
      <c r="H161" s="750"/>
      <c r="I161" s="235"/>
      <c r="J161" s="235"/>
      <c r="K161" s="235"/>
      <c r="L161" s="235"/>
      <c r="M161" s="553"/>
      <c r="N161" s="553"/>
      <c r="O161" s="553"/>
      <c r="P161" s="553"/>
      <c r="Q161" s="553"/>
      <c r="R161" s="231"/>
      <c r="S161" s="240"/>
      <c r="T161" s="232"/>
      <c r="U161" s="240"/>
      <c r="V161" s="233"/>
      <c r="W161" s="234"/>
      <c r="X161" s="233"/>
      <c r="Y161" s="240"/>
      <c r="Z161" s="233"/>
      <c r="AA161" s="234"/>
      <c r="AB161" s="241"/>
      <c r="AC161" s="233"/>
      <c r="AD161" s="770"/>
      <c r="AE161" s="242"/>
      <c r="AF161" s="232"/>
      <c r="AG161" s="241"/>
      <c r="AH161" s="235"/>
      <c r="AI161" s="232"/>
      <c r="AJ161" s="240"/>
      <c r="AK161" s="232"/>
      <c r="AL161" s="756"/>
      <c r="AM161" s="179"/>
      <c r="AN161" s="194"/>
      <c r="AO161" s="179"/>
      <c r="AP161" s="239"/>
      <c r="AQ161" s="239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3"/>
      <c r="CA161" s="163"/>
    </row>
    <row r="162" spans="1:79" s="217" customFormat="1" ht="69.95" hidden="1" customHeight="1" thickBot="1" x14ac:dyDescent="0.85">
      <c r="A162" s="736"/>
      <c r="B162" s="739"/>
      <c r="C162" s="744"/>
      <c r="D162" s="745"/>
      <c r="E162" s="763"/>
      <c r="F162" s="745"/>
      <c r="G162" s="562" t="s">
        <v>14</v>
      </c>
      <c r="H162" s="751"/>
      <c r="I162" s="196">
        <f>SUM(I160:I161)</f>
        <v>0</v>
      </c>
      <c r="J162" s="196"/>
      <c r="K162" s="253"/>
      <c r="L162" s="253"/>
      <c r="M162" s="253">
        <f t="shared" ref="M162:P162" si="351">SUM(M160:M161)</f>
        <v>0</v>
      </c>
      <c r="N162" s="253">
        <f t="shared" si="351"/>
        <v>0</v>
      </c>
      <c r="O162" s="253">
        <f t="shared" si="351"/>
        <v>0</v>
      </c>
      <c r="P162" s="253">
        <f t="shared" si="351"/>
        <v>0</v>
      </c>
      <c r="Q162" s="253">
        <f t="shared" ref="Q162" si="352">SUM(Q160:Q161)</f>
        <v>0</v>
      </c>
      <c r="R162" s="255">
        <f t="shared" ref="R162:AJ162" si="353">SUM(R160:R161)</f>
        <v>0</v>
      </c>
      <c r="S162" s="256"/>
      <c r="T162" s="257">
        <f t="shared" si="353"/>
        <v>0</v>
      </c>
      <c r="U162" s="256"/>
      <c r="V162" s="255">
        <f t="shared" ref="V162" si="354">SUM(V160:V161)</f>
        <v>0</v>
      </c>
      <c r="W162" s="254"/>
      <c r="X162" s="255">
        <f t="shared" si="353"/>
        <v>0</v>
      </c>
      <c r="Y162" s="256"/>
      <c r="Z162" s="255">
        <f t="shared" si="353"/>
        <v>0</v>
      </c>
      <c r="AA162" s="254"/>
      <c r="AB162" s="258"/>
      <c r="AC162" s="255">
        <f t="shared" si="353"/>
        <v>0</v>
      </c>
      <c r="AD162" s="771"/>
      <c r="AE162" s="259"/>
      <c r="AF162" s="257">
        <f t="shared" si="353"/>
        <v>0</v>
      </c>
      <c r="AG162" s="258"/>
      <c r="AH162" s="253">
        <f t="shared" si="353"/>
        <v>0</v>
      </c>
      <c r="AI162" s="257"/>
      <c r="AJ162" s="256">
        <f t="shared" si="353"/>
        <v>0</v>
      </c>
      <c r="AK162" s="257"/>
      <c r="AL162" s="766"/>
      <c r="AM162" s="204">
        <f>R162+T162+X162+Z162+AC162+AF162+AH162+AJ162</f>
        <v>0</v>
      </c>
      <c r="AN162" s="205">
        <f>I162-AM162</f>
        <v>0</v>
      </c>
      <c r="AO162" s="204">
        <f>J162</f>
        <v>0</v>
      </c>
      <c r="AP162" s="206">
        <f>S162+U162+Y162+AB162+AE162+AG162+AI162+AK162</f>
        <v>0</v>
      </c>
      <c r="AQ162" s="206">
        <f>AO162-AP162</f>
        <v>0</v>
      </c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3"/>
      <c r="CA162" s="163"/>
    </row>
    <row r="163" spans="1:79" ht="69.95" hidden="1" customHeight="1" x14ac:dyDescent="0.8">
      <c r="A163" s="734"/>
      <c r="B163" s="737"/>
      <c r="C163" s="740"/>
      <c r="D163" s="741"/>
      <c r="E163" s="761"/>
      <c r="F163" s="741"/>
      <c r="G163" s="564" t="s">
        <v>12</v>
      </c>
      <c r="H163" s="749"/>
      <c r="I163" s="230"/>
      <c r="J163" s="230"/>
      <c r="K163" s="230"/>
      <c r="L163" s="230"/>
      <c r="M163" s="552"/>
      <c r="N163" s="552"/>
      <c r="O163" s="552"/>
      <c r="P163" s="552"/>
      <c r="Q163" s="552"/>
      <c r="R163" s="226"/>
      <c r="S163" s="236"/>
      <c r="T163" s="227"/>
      <c r="U163" s="236"/>
      <c r="V163" s="228"/>
      <c r="W163" s="229"/>
      <c r="X163" s="228"/>
      <c r="Y163" s="236"/>
      <c r="Z163" s="228"/>
      <c r="AA163" s="229"/>
      <c r="AB163" s="237"/>
      <c r="AC163" s="228"/>
      <c r="AD163" s="772"/>
      <c r="AE163" s="238"/>
      <c r="AF163" s="227"/>
      <c r="AG163" s="237"/>
      <c r="AH163" s="230"/>
      <c r="AI163" s="227"/>
      <c r="AJ163" s="236"/>
      <c r="AK163" s="227"/>
      <c r="AL163" s="765"/>
      <c r="AM163" s="179"/>
      <c r="AN163" s="194"/>
      <c r="AO163" s="179"/>
      <c r="AP163" s="239"/>
      <c r="AQ163" s="239"/>
    </row>
    <row r="164" spans="1:79" ht="69.95" hidden="1" customHeight="1" x14ac:dyDescent="0.8">
      <c r="A164" s="735"/>
      <c r="B164" s="738"/>
      <c r="C164" s="742"/>
      <c r="D164" s="743"/>
      <c r="E164" s="762"/>
      <c r="F164" s="743"/>
      <c r="G164" s="558" t="s">
        <v>13</v>
      </c>
      <c r="H164" s="750"/>
      <c r="I164" s="235"/>
      <c r="J164" s="235"/>
      <c r="K164" s="235"/>
      <c r="L164" s="235"/>
      <c r="M164" s="553"/>
      <c r="N164" s="553"/>
      <c r="O164" s="553"/>
      <c r="P164" s="553"/>
      <c r="Q164" s="553"/>
      <c r="R164" s="231"/>
      <c r="S164" s="240"/>
      <c r="T164" s="232"/>
      <c r="U164" s="240"/>
      <c r="V164" s="233"/>
      <c r="W164" s="234"/>
      <c r="X164" s="233"/>
      <c r="Y164" s="240"/>
      <c r="Z164" s="233"/>
      <c r="AA164" s="234"/>
      <c r="AB164" s="241"/>
      <c r="AC164" s="233"/>
      <c r="AD164" s="773"/>
      <c r="AE164" s="242"/>
      <c r="AF164" s="232"/>
      <c r="AG164" s="241"/>
      <c r="AH164" s="235"/>
      <c r="AI164" s="232"/>
      <c r="AJ164" s="240"/>
      <c r="AK164" s="232"/>
      <c r="AL164" s="756"/>
      <c r="AM164" s="179"/>
      <c r="AN164" s="194"/>
      <c r="AO164" s="179"/>
      <c r="AP164" s="239"/>
      <c r="AQ164" s="239"/>
    </row>
    <row r="165" spans="1:79" ht="69.95" hidden="1" customHeight="1" thickBot="1" x14ac:dyDescent="0.85">
      <c r="A165" s="736"/>
      <c r="B165" s="739"/>
      <c r="C165" s="744"/>
      <c r="D165" s="745"/>
      <c r="E165" s="763"/>
      <c r="F165" s="745"/>
      <c r="G165" s="562" t="s">
        <v>14</v>
      </c>
      <c r="H165" s="751"/>
      <c r="I165" s="196">
        <f>SUM(I163:I164)</f>
        <v>0</v>
      </c>
      <c r="J165" s="196"/>
      <c r="K165" s="196"/>
      <c r="L165" s="196"/>
      <c r="M165" s="196">
        <f t="shared" ref="M165:R165" si="355">SUM(M163:M164)</f>
        <v>0</v>
      </c>
      <c r="N165" s="196">
        <f t="shared" ref="N165:Q165" si="356">SUM(N163:N164)</f>
        <v>0</v>
      </c>
      <c r="O165" s="196">
        <f t="shared" si="356"/>
        <v>0</v>
      </c>
      <c r="P165" s="196">
        <f t="shared" si="356"/>
        <v>0</v>
      </c>
      <c r="Q165" s="196">
        <f t="shared" si="356"/>
        <v>0</v>
      </c>
      <c r="R165" s="201">
        <f t="shared" si="355"/>
        <v>0</v>
      </c>
      <c r="S165" s="202"/>
      <c r="T165" s="199">
        <f t="shared" ref="T165" si="357">SUM(T163:T164)</f>
        <v>0</v>
      </c>
      <c r="U165" s="202"/>
      <c r="V165" s="201">
        <f t="shared" ref="V165" si="358">SUM(V163:V164)</f>
        <v>0</v>
      </c>
      <c r="W165" s="197"/>
      <c r="X165" s="201">
        <f t="shared" ref="X165" si="359">SUM(X163:X164)</f>
        <v>0</v>
      </c>
      <c r="Y165" s="202"/>
      <c r="Z165" s="201">
        <f t="shared" ref="Z165" si="360">SUM(Z163:Z164)</f>
        <v>0</v>
      </c>
      <c r="AA165" s="197"/>
      <c r="AB165" s="200"/>
      <c r="AC165" s="201">
        <f t="shared" ref="AC165" si="361">SUM(AC163:AC164)</f>
        <v>0</v>
      </c>
      <c r="AD165" s="774"/>
      <c r="AE165" s="198"/>
      <c r="AF165" s="199">
        <f t="shared" ref="AF165" si="362">SUM(AF163:AF164)</f>
        <v>0</v>
      </c>
      <c r="AG165" s="200"/>
      <c r="AH165" s="196">
        <f t="shared" ref="AH165:AJ165" si="363">SUM(AH163:AH164)</f>
        <v>0</v>
      </c>
      <c r="AI165" s="199">
        <f t="shared" si="363"/>
        <v>0</v>
      </c>
      <c r="AJ165" s="202">
        <f t="shared" si="363"/>
        <v>0</v>
      </c>
      <c r="AK165" s="199"/>
      <c r="AL165" s="766"/>
      <c r="AM165" s="204">
        <f>R165+T165+X165+Z165+AC165+AF165+AH165+AJ165+M165+V165</f>
        <v>0</v>
      </c>
      <c r="AN165" s="205">
        <f>I165-AM165</f>
        <v>0</v>
      </c>
      <c r="AO165" s="204">
        <f>J165</f>
        <v>0</v>
      </c>
      <c r="AP165" s="206">
        <f>S165+U165+Y165+AB165+AE165+AG165+AI165+AK165+W165+M165</f>
        <v>0</v>
      </c>
      <c r="AQ165" s="206">
        <f>AO165-AP165</f>
        <v>0</v>
      </c>
    </row>
    <row r="166" spans="1:79" ht="69.95" hidden="1" customHeight="1" x14ac:dyDescent="0.8">
      <c r="A166" s="734">
        <v>26201</v>
      </c>
      <c r="B166" s="737" t="s">
        <v>75</v>
      </c>
      <c r="C166" s="740" t="s">
        <v>259</v>
      </c>
      <c r="D166" s="741"/>
      <c r="E166" s="761"/>
      <c r="F166" s="741"/>
      <c r="G166" s="564" t="s">
        <v>12</v>
      </c>
      <c r="H166" s="749"/>
      <c r="I166" s="230"/>
      <c r="J166" s="230"/>
      <c r="K166" s="230"/>
      <c r="L166" s="230"/>
      <c r="M166" s="552"/>
      <c r="N166" s="552"/>
      <c r="O166" s="552"/>
      <c r="P166" s="552"/>
      <c r="Q166" s="552"/>
      <c r="R166" s="226"/>
      <c r="S166" s="236"/>
      <c r="T166" s="227"/>
      <c r="U166" s="236"/>
      <c r="V166" s="228"/>
      <c r="W166" s="229"/>
      <c r="X166" s="228"/>
      <c r="Y166" s="236"/>
      <c r="Z166" s="228"/>
      <c r="AA166" s="229"/>
      <c r="AB166" s="237"/>
      <c r="AC166" s="228"/>
      <c r="AD166" s="772"/>
      <c r="AE166" s="238"/>
      <c r="AF166" s="227"/>
      <c r="AG166" s="237"/>
      <c r="AH166" s="230"/>
      <c r="AI166" s="227"/>
      <c r="AJ166" s="236"/>
      <c r="AK166" s="227"/>
      <c r="AL166" s="765"/>
      <c r="AM166" s="179"/>
      <c r="AN166" s="194"/>
      <c r="AO166" s="179"/>
      <c r="AP166" s="239"/>
      <c r="AQ166" s="239"/>
    </row>
    <row r="167" spans="1:79" ht="69.95" hidden="1" customHeight="1" x14ac:dyDescent="0.8">
      <c r="A167" s="735"/>
      <c r="B167" s="738"/>
      <c r="C167" s="742"/>
      <c r="D167" s="743"/>
      <c r="E167" s="762"/>
      <c r="F167" s="743"/>
      <c r="G167" s="558" t="s">
        <v>13</v>
      </c>
      <c r="H167" s="750"/>
      <c r="I167" s="235"/>
      <c r="J167" s="235"/>
      <c r="K167" s="235"/>
      <c r="L167" s="235"/>
      <c r="M167" s="553"/>
      <c r="N167" s="553"/>
      <c r="O167" s="553"/>
      <c r="P167" s="553"/>
      <c r="Q167" s="553"/>
      <c r="R167" s="231"/>
      <c r="S167" s="240"/>
      <c r="T167" s="232"/>
      <c r="U167" s="240"/>
      <c r="V167" s="233"/>
      <c r="W167" s="234"/>
      <c r="X167" s="233"/>
      <c r="Y167" s="240"/>
      <c r="Z167" s="233"/>
      <c r="AA167" s="234"/>
      <c r="AB167" s="241"/>
      <c r="AC167" s="233"/>
      <c r="AD167" s="773"/>
      <c r="AE167" s="242"/>
      <c r="AF167" s="232"/>
      <c r="AG167" s="241"/>
      <c r="AH167" s="235"/>
      <c r="AI167" s="232"/>
      <c r="AJ167" s="240"/>
      <c r="AK167" s="232"/>
      <c r="AL167" s="756"/>
      <c r="AM167" s="179"/>
      <c r="AN167" s="194"/>
      <c r="AO167" s="179"/>
      <c r="AP167" s="239"/>
      <c r="AQ167" s="239"/>
    </row>
    <row r="168" spans="1:79" ht="69.95" hidden="1" customHeight="1" thickBot="1" x14ac:dyDescent="0.85">
      <c r="A168" s="736"/>
      <c r="B168" s="739"/>
      <c r="C168" s="744"/>
      <c r="D168" s="745"/>
      <c r="E168" s="763"/>
      <c r="F168" s="745"/>
      <c r="G168" s="562" t="s">
        <v>14</v>
      </c>
      <c r="H168" s="751"/>
      <c r="I168" s="196">
        <f>SUM(I166:I167)</f>
        <v>0</v>
      </c>
      <c r="J168" s="196"/>
      <c r="K168" s="196"/>
      <c r="L168" s="196"/>
      <c r="M168" s="196">
        <f t="shared" ref="M168:R168" si="364">SUM(M166:M167)</f>
        <v>0</v>
      </c>
      <c r="N168" s="196">
        <f t="shared" ref="N168:Q168" si="365">SUM(N166:N167)</f>
        <v>0</v>
      </c>
      <c r="O168" s="196">
        <f t="shared" si="365"/>
        <v>0</v>
      </c>
      <c r="P168" s="196">
        <f t="shared" si="365"/>
        <v>0</v>
      </c>
      <c r="Q168" s="196">
        <f t="shared" si="365"/>
        <v>0</v>
      </c>
      <c r="R168" s="201">
        <f t="shared" si="364"/>
        <v>0</v>
      </c>
      <c r="S168" s="202"/>
      <c r="T168" s="199">
        <f t="shared" ref="T168" si="366">SUM(T166:T167)</f>
        <v>0</v>
      </c>
      <c r="U168" s="202"/>
      <c r="V168" s="201">
        <f t="shared" ref="V168" si="367">SUM(V166:V167)</f>
        <v>0</v>
      </c>
      <c r="W168" s="197"/>
      <c r="X168" s="201">
        <f t="shared" ref="X168" si="368">SUM(X166:X167)</f>
        <v>0</v>
      </c>
      <c r="Y168" s="202"/>
      <c r="Z168" s="201">
        <f t="shared" ref="Z168" si="369">SUM(Z166:Z167)</f>
        <v>0</v>
      </c>
      <c r="AA168" s="197"/>
      <c r="AB168" s="200"/>
      <c r="AC168" s="201">
        <f t="shared" ref="AC168" si="370">SUM(AC166:AC167)</f>
        <v>0</v>
      </c>
      <c r="AD168" s="774"/>
      <c r="AE168" s="198"/>
      <c r="AF168" s="199">
        <f t="shared" ref="AF168" si="371">SUM(AF166:AF167)</f>
        <v>0</v>
      </c>
      <c r="AG168" s="200"/>
      <c r="AH168" s="196">
        <f t="shared" ref="AH168:AJ168" si="372">SUM(AH166:AH167)</f>
        <v>0</v>
      </c>
      <c r="AI168" s="199">
        <f t="shared" si="372"/>
        <v>0</v>
      </c>
      <c r="AJ168" s="202">
        <f t="shared" si="372"/>
        <v>0</v>
      </c>
      <c r="AK168" s="199"/>
      <c r="AL168" s="766"/>
      <c r="AM168" s="204">
        <f>R168+T168+X168+Z168+AC168+AF168+AH168+AJ168+M168+V168</f>
        <v>0</v>
      </c>
      <c r="AN168" s="205">
        <f>I168-AM168</f>
        <v>0</v>
      </c>
      <c r="AO168" s="204">
        <f>J168</f>
        <v>0</v>
      </c>
      <c r="AP168" s="206">
        <f>S168+U168+Y168+AB168+AE168+AG168+AI168+AK168+W168+M168</f>
        <v>0</v>
      </c>
      <c r="AQ168" s="206">
        <f>AO168-AP168</f>
        <v>0</v>
      </c>
    </row>
    <row r="169" spans="1:79" ht="69.95" hidden="1" customHeight="1" x14ac:dyDescent="0.8">
      <c r="A169" s="734">
        <v>26307</v>
      </c>
      <c r="B169" s="737" t="s">
        <v>75</v>
      </c>
      <c r="C169" s="740" t="s">
        <v>76</v>
      </c>
      <c r="D169" s="741"/>
      <c r="E169" s="761"/>
      <c r="F169" s="741"/>
      <c r="G169" s="564" t="s">
        <v>12</v>
      </c>
      <c r="H169" s="749"/>
      <c r="I169" s="168"/>
      <c r="J169" s="168"/>
      <c r="K169" s="168"/>
      <c r="L169" s="168"/>
      <c r="M169" s="642"/>
      <c r="N169" s="642"/>
      <c r="O169" s="642"/>
      <c r="P169" s="642"/>
      <c r="Q169" s="642"/>
      <c r="R169" s="227"/>
      <c r="S169" s="236"/>
      <c r="T169" s="227"/>
      <c r="U169" s="236"/>
      <c r="V169" s="228"/>
      <c r="W169" s="229"/>
      <c r="X169" s="228"/>
      <c r="Y169" s="229"/>
      <c r="Z169" s="643"/>
      <c r="AA169" s="644"/>
      <c r="AB169" s="172"/>
      <c r="AC169" s="643"/>
      <c r="AD169" s="656"/>
      <c r="AE169" s="170"/>
      <c r="AF169" s="171"/>
      <c r="AG169" s="172"/>
      <c r="AH169" s="168"/>
      <c r="AI169" s="171"/>
      <c r="AJ169" s="175"/>
      <c r="AK169" s="171"/>
      <c r="AL169" s="767"/>
      <c r="AM169" s="179"/>
      <c r="AN169" s="194"/>
      <c r="AO169" s="179"/>
      <c r="AP169" s="180"/>
      <c r="AQ169" s="180"/>
    </row>
    <row r="170" spans="1:79" ht="69.95" hidden="1" customHeight="1" x14ac:dyDescent="0.8">
      <c r="A170" s="735"/>
      <c r="B170" s="738"/>
      <c r="C170" s="742"/>
      <c r="D170" s="743"/>
      <c r="E170" s="762"/>
      <c r="F170" s="743"/>
      <c r="G170" s="558" t="s">
        <v>13</v>
      </c>
      <c r="H170" s="750"/>
      <c r="I170" s="182"/>
      <c r="J170" s="262"/>
      <c r="K170" s="262"/>
      <c r="L170" s="262"/>
      <c r="M170" s="262"/>
      <c r="N170" s="262"/>
      <c r="O170" s="262"/>
      <c r="P170" s="262"/>
      <c r="Q170" s="262"/>
      <c r="R170" s="232"/>
      <c r="S170" s="240"/>
      <c r="T170" s="232"/>
      <c r="U170" s="240"/>
      <c r="V170" s="233"/>
      <c r="W170" s="234"/>
      <c r="X170" s="233"/>
      <c r="Y170" s="234"/>
      <c r="Z170" s="264"/>
      <c r="AA170" s="263"/>
      <c r="AB170" s="266"/>
      <c r="AC170" s="264"/>
      <c r="AD170" s="657"/>
      <c r="AE170" s="267"/>
      <c r="AF170" s="224"/>
      <c r="AG170" s="266"/>
      <c r="AH170" s="182"/>
      <c r="AI170" s="224"/>
      <c r="AJ170" s="265"/>
      <c r="AK170" s="224"/>
      <c r="AL170" s="730"/>
      <c r="AM170" s="179"/>
      <c r="AN170" s="194"/>
      <c r="AO170" s="179"/>
      <c r="AP170" s="271"/>
      <c r="AQ170" s="271"/>
    </row>
    <row r="171" spans="1:79" ht="69.95" hidden="1" customHeight="1" thickBot="1" x14ac:dyDescent="0.85">
      <c r="A171" s="736"/>
      <c r="B171" s="739"/>
      <c r="C171" s="744"/>
      <c r="D171" s="745"/>
      <c r="E171" s="763"/>
      <c r="F171" s="745"/>
      <c r="G171" s="562" t="s">
        <v>14</v>
      </c>
      <c r="H171" s="751"/>
      <c r="I171" s="196">
        <f>I169+I170</f>
        <v>0</v>
      </c>
      <c r="J171" s="196"/>
      <c r="K171" s="196"/>
      <c r="L171" s="196"/>
      <c r="M171" s="196">
        <f t="shared" ref="M171:P171" si="373">SUM(M169:M170)</f>
        <v>0</v>
      </c>
      <c r="N171" s="196">
        <f t="shared" si="373"/>
        <v>0</v>
      </c>
      <c r="O171" s="196">
        <f t="shared" si="373"/>
        <v>0</v>
      </c>
      <c r="P171" s="196">
        <f t="shared" si="373"/>
        <v>0</v>
      </c>
      <c r="Q171" s="196">
        <f t="shared" ref="Q171" si="374">SUM(Q169:Q170)</f>
        <v>0</v>
      </c>
      <c r="R171" s="199">
        <f>SUM(R169:R170)</f>
        <v>0</v>
      </c>
      <c r="S171" s="202"/>
      <c r="T171" s="199">
        <f t="shared" ref="T171:AC171" si="375">SUM(T169:T170)</f>
        <v>0</v>
      </c>
      <c r="U171" s="202">
        <f t="shared" si="375"/>
        <v>0</v>
      </c>
      <c r="V171" s="201">
        <f t="shared" si="375"/>
        <v>0</v>
      </c>
      <c r="W171" s="197">
        <f t="shared" si="375"/>
        <v>0</v>
      </c>
      <c r="X171" s="201">
        <f t="shared" si="375"/>
        <v>0</v>
      </c>
      <c r="Y171" s="197">
        <f t="shared" si="375"/>
        <v>0</v>
      </c>
      <c r="Z171" s="201">
        <f t="shared" si="375"/>
        <v>0</v>
      </c>
      <c r="AA171" s="201">
        <f t="shared" si="375"/>
        <v>0</v>
      </c>
      <c r="AB171" s="645">
        <f t="shared" si="375"/>
        <v>0</v>
      </c>
      <c r="AC171" s="201">
        <f t="shared" si="375"/>
        <v>0</v>
      </c>
      <c r="AD171" s="658"/>
      <c r="AE171" s="198"/>
      <c r="AF171" s="199">
        <f>SUM(AF169:AF170)</f>
        <v>0</v>
      </c>
      <c r="AG171" s="200"/>
      <c r="AH171" s="196">
        <f>AH169+AH170</f>
        <v>0</v>
      </c>
      <c r="AI171" s="199"/>
      <c r="AJ171" s="202">
        <f t="shared" ref="AJ171" si="376">AJ169+AJ170</f>
        <v>0</v>
      </c>
      <c r="AK171" s="199"/>
      <c r="AL171" s="768"/>
      <c r="AM171" s="204">
        <f>R171+T171+X171+Z171+AC171+AF171+AH171+AJ171+M171+V171</f>
        <v>0</v>
      </c>
      <c r="AN171" s="205">
        <f>I171-AM171</f>
        <v>0</v>
      </c>
      <c r="AO171" s="204">
        <f>J171</f>
        <v>0</v>
      </c>
      <c r="AP171" s="206">
        <f>S171+U171+Y171+AB171+AE171+AG171+AI171+AK171+W171+M171</f>
        <v>0</v>
      </c>
      <c r="AQ171" s="206">
        <f>AO171-AP171</f>
        <v>0</v>
      </c>
    </row>
    <row r="172" spans="1:79" s="221" customFormat="1" ht="69.95" hidden="1" customHeight="1" x14ac:dyDescent="0.8">
      <c r="A172" s="734">
        <v>26307</v>
      </c>
      <c r="B172" s="737" t="s">
        <v>91</v>
      </c>
      <c r="C172" s="740" t="s">
        <v>92</v>
      </c>
      <c r="D172" s="741"/>
      <c r="E172" s="761"/>
      <c r="F172" s="741"/>
      <c r="G172" s="564" t="s">
        <v>12</v>
      </c>
      <c r="H172" s="749"/>
      <c r="I172" s="230"/>
      <c r="J172" s="230"/>
      <c r="K172" s="243"/>
      <c r="L172" s="243"/>
      <c r="M172" s="554"/>
      <c r="N172" s="554"/>
      <c r="O172" s="554"/>
      <c r="P172" s="554"/>
      <c r="Q172" s="554"/>
      <c r="R172" s="244"/>
      <c r="S172" s="245"/>
      <c r="T172" s="246"/>
      <c r="U172" s="245"/>
      <c r="V172" s="247"/>
      <c r="W172" s="248"/>
      <c r="X172" s="247"/>
      <c r="Y172" s="245"/>
      <c r="Z172" s="247"/>
      <c r="AA172" s="248"/>
      <c r="AB172" s="249"/>
      <c r="AC172" s="247"/>
      <c r="AD172" s="769"/>
      <c r="AE172" s="250"/>
      <c r="AF172" s="246"/>
      <c r="AG172" s="249"/>
      <c r="AH172" s="243"/>
      <c r="AI172" s="246"/>
      <c r="AJ172" s="245"/>
      <c r="AK172" s="246"/>
      <c r="AL172" s="651"/>
      <c r="AM172" s="179"/>
      <c r="AN172" s="194"/>
      <c r="AO172" s="179"/>
      <c r="AP172" s="239"/>
      <c r="AQ172" s="239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3"/>
      <c r="CA172" s="163"/>
    </row>
    <row r="173" spans="1:79" s="221" customFormat="1" ht="69.95" hidden="1" customHeight="1" x14ac:dyDescent="0.8">
      <c r="A173" s="735"/>
      <c r="B173" s="738"/>
      <c r="C173" s="742"/>
      <c r="D173" s="743"/>
      <c r="E173" s="762"/>
      <c r="F173" s="743"/>
      <c r="G173" s="558" t="s">
        <v>13</v>
      </c>
      <c r="H173" s="750"/>
      <c r="I173" s="235"/>
      <c r="J173" s="235"/>
      <c r="K173" s="235"/>
      <c r="L173" s="235"/>
      <c r="M173" s="553"/>
      <c r="N173" s="553"/>
      <c r="O173" s="553"/>
      <c r="P173" s="553"/>
      <c r="Q173" s="553"/>
      <c r="R173" s="231"/>
      <c r="S173" s="240"/>
      <c r="T173" s="232"/>
      <c r="U173" s="240"/>
      <c r="V173" s="233"/>
      <c r="W173" s="234"/>
      <c r="X173" s="233"/>
      <c r="Y173" s="240"/>
      <c r="Z173" s="233"/>
      <c r="AA173" s="234"/>
      <c r="AB173" s="241"/>
      <c r="AC173" s="233"/>
      <c r="AD173" s="770"/>
      <c r="AE173" s="242"/>
      <c r="AF173" s="232"/>
      <c r="AG173" s="241"/>
      <c r="AH173" s="235"/>
      <c r="AI173" s="232"/>
      <c r="AJ173" s="240"/>
      <c r="AK173" s="232"/>
      <c r="AL173" s="651"/>
      <c r="AM173" s="179"/>
      <c r="AN173" s="194"/>
      <c r="AO173" s="179"/>
      <c r="AP173" s="239"/>
      <c r="AQ173" s="239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3"/>
      <c r="CA173" s="163"/>
    </row>
    <row r="174" spans="1:79" s="221" customFormat="1" ht="69.95" hidden="1" customHeight="1" thickBot="1" x14ac:dyDescent="0.85">
      <c r="A174" s="736"/>
      <c r="B174" s="739"/>
      <c r="C174" s="744"/>
      <c r="D174" s="745"/>
      <c r="E174" s="763"/>
      <c r="F174" s="745"/>
      <c r="G174" s="562" t="s">
        <v>14</v>
      </c>
      <c r="H174" s="751"/>
      <c r="I174" s="196">
        <f>SUM(I172:I173)</f>
        <v>0</v>
      </c>
      <c r="J174" s="196"/>
      <c r="K174" s="196"/>
      <c r="L174" s="196"/>
      <c r="M174" s="196">
        <f t="shared" ref="M174:P174" si="377">SUM(M172:M173)</f>
        <v>0</v>
      </c>
      <c r="N174" s="196">
        <f t="shared" si="377"/>
        <v>0</v>
      </c>
      <c r="O174" s="196">
        <f t="shared" si="377"/>
        <v>0</v>
      </c>
      <c r="P174" s="196">
        <f t="shared" si="377"/>
        <v>0</v>
      </c>
      <c r="Q174" s="196">
        <f t="shared" ref="Q174" si="378">SUM(Q172:Q173)</f>
        <v>0</v>
      </c>
      <c r="R174" s="201">
        <f t="shared" ref="R174:AJ174" si="379">SUM(R172:R173)</f>
        <v>0</v>
      </c>
      <c r="S174" s="202"/>
      <c r="T174" s="199">
        <f t="shared" si="379"/>
        <v>0</v>
      </c>
      <c r="U174" s="202"/>
      <c r="V174" s="201">
        <f t="shared" ref="V174" si="380">SUM(V172:V173)</f>
        <v>0</v>
      </c>
      <c r="W174" s="197"/>
      <c r="X174" s="201">
        <f>X173+X172</f>
        <v>0</v>
      </c>
      <c r="Y174" s="202"/>
      <c r="Z174" s="201">
        <f t="shared" si="379"/>
        <v>0</v>
      </c>
      <c r="AA174" s="197"/>
      <c r="AB174" s="200"/>
      <c r="AC174" s="201">
        <f t="shared" si="379"/>
        <v>0</v>
      </c>
      <c r="AD174" s="771"/>
      <c r="AE174" s="198"/>
      <c r="AF174" s="199">
        <f t="shared" si="379"/>
        <v>0</v>
      </c>
      <c r="AG174" s="200"/>
      <c r="AH174" s="196">
        <f t="shared" si="379"/>
        <v>0</v>
      </c>
      <c r="AI174" s="199"/>
      <c r="AJ174" s="202">
        <f t="shared" si="379"/>
        <v>0</v>
      </c>
      <c r="AK174" s="224"/>
      <c r="AL174" s="312"/>
      <c r="AM174" s="204">
        <f>R174+T174+X174+Z174+AC174+AF174+AH174+AJ174</f>
        <v>0</v>
      </c>
      <c r="AN174" s="205">
        <f>I174-AM174</f>
        <v>0</v>
      </c>
      <c r="AO174" s="204">
        <f>J174</f>
        <v>0</v>
      </c>
      <c r="AP174" s="206">
        <f>S174+U174+Y174+AB174+AE174+AG174+AI174+AK174</f>
        <v>0</v>
      </c>
      <c r="AQ174" s="206">
        <f>AO174-AP174</f>
        <v>0</v>
      </c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3"/>
      <c r="BN174" s="163"/>
      <c r="BO174" s="163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3"/>
      <c r="CA174" s="163"/>
    </row>
    <row r="175" spans="1:79" s="221" customFormat="1" ht="69.75" hidden="1" customHeight="1" x14ac:dyDescent="0.8">
      <c r="A175" s="734"/>
      <c r="B175" s="737"/>
      <c r="C175" s="740"/>
      <c r="D175" s="741"/>
      <c r="E175" s="761"/>
      <c r="F175" s="741"/>
      <c r="G175" s="563" t="s">
        <v>12</v>
      </c>
      <c r="H175" s="749"/>
      <c r="I175" s="243"/>
      <c r="J175" s="243"/>
      <c r="K175" s="243"/>
      <c r="L175" s="243"/>
      <c r="M175" s="554"/>
      <c r="N175" s="554"/>
      <c r="O175" s="554"/>
      <c r="P175" s="554"/>
      <c r="Q175" s="554"/>
      <c r="R175" s="244"/>
      <c r="S175" s="245"/>
      <c r="T175" s="246"/>
      <c r="U175" s="245"/>
      <c r="V175" s="247"/>
      <c r="W175" s="248"/>
      <c r="X175" s="247">
        <v>0</v>
      </c>
      <c r="Y175" s="245"/>
      <c r="Z175" s="247"/>
      <c r="AA175" s="248"/>
      <c r="AB175" s="249"/>
      <c r="AC175" s="247"/>
      <c r="AD175" s="772"/>
      <c r="AE175" s="250"/>
      <c r="AF175" s="246"/>
      <c r="AG175" s="249"/>
      <c r="AH175" s="243"/>
      <c r="AI175" s="246"/>
      <c r="AJ175" s="251"/>
      <c r="AK175" s="252"/>
      <c r="AL175" s="240"/>
      <c r="AM175" s="179"/>
      <c r="AN175" s="194"/>
      <c r="AO175" s="179"/>
      <c r="AP175" s="239"/>
      <c r="AQ175" s="239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3"/>
      <c r="BN175" s="163"/>
      <c r="BO175" s="163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3"/>
      <c r="CA175" s="163"/>
    </row>
    <row r="176" spans="1:79" s="221" customFormat="1" ht="69.95" hidden="1" customHeight="1" x14ac:dyDescent="0.8">
      <c r="A176" s="735"/>
      <c r="B176" s="738"/>
      <c r="C176" s="742"/>
      <c r="D176" s="743"/>
      <c r="E176" s="762"/>
      <c r="F176" s="743"/>
      <c r="G176" s="558" t="s">
        <v>13</v>
      </c>
      <c r="H176" s="750"/>
      <c r="I176" s="235"/>
      <c r="J176" s="235"/>
      <c r="K176" s="235"/>
      <c r="L176" s="235"/>
      <c r="M176" s="553"/>
      <c r="N176" s="553"/>
      <c r="O176" s="553"/>
      <c r="P176" s="553"/>
      <c r="Q176" s="553"/>
      <c r="R176" s="231"/>
      <c r="S176" s="240"/>
      <c r="T176" s="232"/>
      <c r="U176" s="240"/>
      <c r="V176" s="233"/>
      <c r="W176" s="234"/>
      <c r="X176" s="233">
        <v>0</v>
      </c>
      <c r="Y176" s="240"/>
      <c r="Z176" s="233"/>
      <c r="AA176" s="234"/>
      <c r="AB176" s="241"/>
      <c r="AC176" s="233"/>
      <c r="AD176" s="773"/>
      <c r="AE176" s="242"/>
      <c r="AF176" s="232"/>
      <c r="AG176" s="241"/>
      <c r="AH176" s="235"/>
      <c r="AI176" s="232"/>
      <c r="AJ176" s="252"/>
      <c r="AK176" s="252"/>
      <c r="AL176" s="240"/>
      <c r="AM176" s="179"/>
      <c r="AN176" s="194"/>
      <c r="AO176" s="179"/>
      <c r="AP176" s="239"/>
      <c r="AQ176" s="239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3"/>
      <c r="CA176" s="163"/>
    </row>
    <row r="177" spans="1:79" s="221" customFormat="1" ht="69.95" hidden="1" customHeight="1" thickBot="1" x14ac:dyDescent="0.85">
      <c r="A177" s="736"/>
      <c r="B177" s="739"/>
      <c r="C177" s="744"/>
      <c r="D177" s="745"/>
      <c r="E177" s="763"/>
      <c r="F177" s="745"/>
      <c r="G177" s="565" t="s">
        <v>14</v>
      </c>
      <c r="H177" s="751"/>
      <c r="I177" s="253">
        <f>SUM(I175:I176)</f>
        <v>0</v>
      </c>
      <c r="J177" s="253"/>
      <c r="K177" s="253"/>
      <c r="L177" s="253"/>
      <c r="M177" s="253">
        <f>SUM(M175:M176)</f>
        <v>0</v>
      </c>
      <c r="N177" s="253">
        <f t="shared" ref="N177:P177" si="381">SUM(N175:N176)</f>
        <v>0</v>
      </c>
      <c r="O177" s="253">
        <f t="shared" si="381"/>
        <v>0</v>
      </c>
      <c r="P177" s="253">
        <f t="shared" si="381"/>
        <v>0</v>
      </c>
      <c r="Q177" s="253">
        <f>SUM(Q175:Q176)</f>
        <v>0</v>
      </c>
      <c r="R177" s="255">
        <f>SUM(R175:R176)</f>
        <v>0</v>
      </c>
      <c r="S177" s="256"/>
      <c r="T177" s="257">
        <f>SUM(T175:T176)</f>
        <v>0</v>
      </c>
      <c r="U177" s="256"/>
      <c r="V177" s="255">
        <f>SUM(V175:V176)</f>
        <v>0</v>
      </c>
      <c r="W177" s="254"/>
      <c r="X177" s="255">
        <f>X176+X175</f>
        <v>0</v>
      </c>
      <c r="Y177" s="256"/>
      <c r="Z177" s="255">
        <f>SUM(Z175:Z176)</f>
        <v>0</v>
      </c>
      <c r="AA177" s="254"/>
      <c r="AB177" s="258"/>
      <c r="AC177" s="255">
        <f>SUM(AC175:AC176)</f>
        <v>0</v>
      </c>
      <c r="AD177" s="774"/>
      <c r="AE177" s="259"/>
      <c r="AF177" s="257">
        <f>SUM(AF175:AF176)</f>
        <v>0</v>
      </c>
      <c r="AG177" s="258"/>
      <c r="AH177" s="253">
        <f>SUM(AH175:AH176)</f>
        <v>0</v>
      </c>
      <c r="AI177" s="257">
        <f t="shared" ref="AI177:AJ177" si="382">SUM(AI175:AI176)</f>
        <v>0</v>
      </c>
      <c r="AJ177" s="260">
        <f t="shared" si="382"/>
        <v>0</v>
      </c>
      <c r="AK177" s="261"/>
      <c r="AL177" s="265"/>
      <c r="AM177" s="204">
        <f>R177+T177+X177+Z177+AC177+AF177+AH177+AJ177</f>
        <v>0</v>
      </c>
      <c r="AN177" s="205">
        <f>I177-AM177</f>
        <v>0</v>
      </c>
      <c r="AO177" s="204">
        <f>J177</f>
        <v>0</v>
      </c>
      <c r="AP177" s="206">
        <f>S177+U177+Y177+AB177+AE177+AG177+AI177+AK177</f>
        <v>0</v>
      </c>
      <c r="AQ177" s="206">
        <f>AO177-AP177</f>
        <v>0</v>
      </c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  <c r="BM177" s="163"/>
      <c r="BN177" s="163"/>
      <c r="BO177" s="163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3"/>
      <c r="CA177" s="163"/>
    </row>
    <row r="178" spans="1:79" ht="69.95" hidden="1" customHeight="1" x14ac:dyDescent="0.8">
      <c r="A178" s="734"/>
      <c r="B178" s="737"/>
      <c r="C178" s="740"/>
      <c r="D178" s="741"/>
      <c r="E178" s="761"/>
      <c r="F178" s="741"/>
      <c r="G178" s="564" t="s">
        <v>12</v>
      </c>
      <c r="H178" s="749"/>
      <c r="I178" s="168"/>
      <c r="J178" s="168"/>
      <c r="K178" s="168"/>
      <c r="L178" s="168"/>
      <c r="M178" s="642"/>
      <c r="N178" s="642"/>
      <c r="O178" s="642"/>
      <c r="P178" s="642"/>
      <c r="Q178" s="642"/>
      <c r="R178" s="227"/>
      <c r="S178" s="236"/>
      <c r="T178" s="227"/>
      <c r="U178" s="236"/>
      <c r="V178" s="228"/>
      <c r="W178" s="229"/>
      <c r="X178" s="228"/>
      <c r="Y178" s="229"/>
      <c r="Z178" s="643"/>
      <c r="AA178" s="644"/>
      <c r="AB178" s="172"/>
      <c r="AC178" s="220"/>
      <c r="AD178" s="765"/>
      <c r="AE178" s="170"/>
      <c r="AF178" s="171"/>
      <c r="AG178" s="172"/>
      <c r="AH178" s="168"/>
      <c r="AI178" s="171"/>
      <c r="AJ178" s="175"/>
      <c r="AK178" s="171"/>
      <c r="AL178" s="767"/>
      <c r="AM178" s="179"/>
      <c r="AN178" s="194"/>
      <c r="AO178" s="179"/>
      <c r="AP178" s="180"/>
      <c r="AQ178" s="180"/>
    </row>
    <row r="179" spans="1:79" ht="69.95" hidden="1" customHeight="1" x14ac:dyDescent="0.8">
      <c r="A179" s="735"/>
      <c r="B179" s="738"/>
      <c r="C179" s="742"/>
      <c r="D179" s="743"/>
      <c r="E179" s="762"/>
      <c r="F179" s="743"/>
      <c r="G179" s="558" t="s">
        <v>13</v>
      </c>
      <c r="H179" s="750"/>
      <c r="I179" s="182"/>
      <c r="J179" s="262"/>
      <c r="K179" s="262"/>
      <c r="L179" s="262"/>
      <c r="M179" s="262"/>
      <c r="N179" s="262"/>
      <c r="O179" s="262"/>
      <c r="P179" s="262"/>
      <c r="Q179" s="262"/>
      <c r="R179" s="232"/>
      <c r="S179" s="240"/>
      <c r="T179" s="232"/>
      <c r="U179" s="240"/>
      <c r="V179" s="233"/>
      <c r="W179" s="234"/>
      <c r="X179" s="233"/>
      <c r="Y179" s="234"/>
      <c r="Z179" s="264"/>
      <c r="AA179" s="263"/>
      <c r="AB179" s="266"/>
      <c r="AC179" s="223"/>
      <c r="AD179" s="756"/>
      <c r="AE179" s="267"/>
      <c r="AF179" s="224"/>
      <c r="AG179" s="266"/>
      <c r="AH179" s="182"/>
      <c r="AI179" s="224"/>
      <c r="AJ179" s="265"/>
      <c r="AK179" s="224"/>
      <c r="AL179" s="730"/>
      <c r="AM179" s="179"/>
      <c r="AN179" s="194"/>
      <c r="AO179" s="179"/>
      <c r="AP179" s="271"/>
      <c r="AQ179" s="271"/>
    </row>
    <row r="180" spans="1:79" ht="69.95" hidden="1" customHeight="1" thickBot="1" x14ac:dyDescent="0.85">
      <c r="A180" s="736"/>
      <c r="B180" s="739"/>
      <c r="C180" s="744"/>
      <c r="D180" s="745"/>
      <c r="E180" s="763"/>
      <c r="F180" s="745"/>
      <c r="G180" s="562" t="s">
        <v>14</v>
      </c>
      <c r="H180" s="751"/>
      <c r="I180" s="196">
        <f>I178+I179</f>
        <v>0</v>
      </c>
      <c r="J180" s="196"/>
      <c r="K180" s="196"/>
      <c r="L180" s="196"/>
      <c r="M180" s="196">
        <f t="shared" ref="M180:P180" si="383">SUM(M178:M179)</f>
        <v>0</v>
      </c>
      <c r="N180" s="196">
        <f t="shared" si="383"/>
        <v>0</v>
      </c>
      <c r="O180" s="196">
        <f t="shared" si="383"/>
        <v>0</v>
      </c>
      <c r="P180" s="196">
        <f t="shared" si="383"/>
        <v>0</v>
      </c>
      <c r="Q180" s="196">
        <f t="shared" ref="Q180" si="384">SUM(Q178:Q179)</f>
        <v>0</v>
      </c>
      <c r="R180" s="199">
        <f>SUM(R178:R179)</f>
        <v>0</v>
      </c>
      <c r="S180" s="202"/>
      <c r="T180" s="199">
        <f t="shared" ref="T180:AC180" si="385">SUM(T178:T179)</f>
        <v>0</v>
      </c>
      <c r="U180" s="202">
        <f t="shared" si="385"/>
        <v>0</v>
      </c>
      <c r="V180" s="201">
        <f t="shared" si="385"/>
        <v>0</v>
      </c>
      <c r="W180" s="197">
        <f t="shared" si="385"/>
        <v>0</v>
      </c>
      <c r="X180" s="201">
        <f t="shared" si="385"/>
        <v>0</v>
      </c>
      <c r="Y180" s="197">
        <f t="shared" si="385"/>
        <v>0</v>
      </c>
      <c r="Z180" s="201">
        <f t="shared" si="385"/>
        <v>0</v>
      </c>
      <c r="AA180" s="201">
        <f t="shared" si="385"/>
        <v>0</v>
      </c>
      <c r="AB180" s="645">
        <f t="shared" si="385"/>
        <v>0</v>
      </c>
      <c r="AC180" s="201">
        <f t="shared" si="385"/>
        <v>0</v>
      </c>
      <c r="AD180" s="766"/>
      <c r="AE180" s="198"/>
      <c r="AF180" s="199">
        <f>SUM(AF178:AF179)</f>
        <v>0</v>
      </c>
      <c r="AG180" s="200"/>
      <c r="AH180" s="196">
        <f>AH178+AH179</f>
        <v>0</v>
      </c>
      <c r="AI180" s="199"/>
      <c r="AJ180" s="202">
        <f t="shared" ref="AJ180" si="386">AJ178+AJ179</f>
        <v>0</v>
      </c>
      <c r="AK180" s="199"/>
      <c r="AL180" s="768"/>
      <c r="AM180" s="204">
        <f>R180+T180+X180+Z180+AC180+AF180+AH180+AJ180+M180+V180</f>
        <v>0</v>
      </c>
      <c r="AN180" s="205">
        <f>I180-AM180</f>
        <v>0</v>
      </c>
      <c r="AO180" s="204">
        <f>J180</f>
        <v>0</v>
      </c>
      <c r="AP180" s="206">
        <f>S180+U180+Y180+AB180+AE180+AG180+AI180+AK180+W180+M180</f>
        <v>0</v>
      </c>
      <c r="AQ180" s="206">
        <f>AO180-AP180</f>
        <v>0</v>
      </c>
    </row>
    <row r="181" spans="1:79" ht="69.75" hidden="1" customHeight="1" x14ac:dyDescent="0.8">
      <c r="A181" s="734">
        <v>28101</v>
      </c>
      <c r="B181" s="737" t="s">
        <v>1</v>
      </c>
      <c r="C181" s="740" t="s">
        <v>53</v>
      </c>
      <c r="D181" s="741"/>
      <c r="E181" s="761"/>
      <c r="F181" s="741"/>
      <c r="G181" s="564" t="s">
        <v>12</v>
      </c>
      <c r="H181" s="749"/>
      <c r="I181" s="230"/>
      <c r="J181" s="230"/>
      <c r="K181" s="230"/>
      <c r="L181" s="230"/>
      <c r="M181" s="552"/>
      <c r="N181" s="552"/>
      <c r="O181" s="552"/>
      <c r="P181" s="552"/>
      <c r="Q181" s="552"/>
      <c r="R181" s="226"/>
      <c r="S181" s="236"/>
      <c r="T181" s="227"/>
      <c r="U181" s="236"/>
      <c r="V181" s="228"/>
      <c r="W181" s="229"/>
      <c r="X181" s="228"/>
      <c r="Y181" s="236"/>
      <c r="Z181" s="228"/>
      <c r="AA181" s="229"/>
      <c r="AB181" s="237"/>
      <c r="AC181" s="228"/>
      <c r="AD181" s="765"/>
      <c r="AE181" s="238"/>
      <c r="AF181" s="227"/>
      <c r="AG181" s="237"/>
      <c r="AH181" s="230"/>
      <c r="AI181" s="227"/>
      <c r="AJ181" s="236"/>
      <c r="AK181" s="232"/>
      <c r="AL181" s="755"/>
      <c r="AM181" s="179"/>
      <c r="AN181" s="194"/>
      <c r="AO181" s="179"/>
      <c r="AP181" s="239"/>
      <c r="AQ181" s="239"/>
    </row>
    <row r="182" spans="1:79" ht="69.95" hidden="1" customHeight="1" x14ac:dyDescent="0.8">
      <c r="A182" s="735"/>
      <c r="B182" s="738"/>
      <c r="C182" s="742"/>
      <c r="D182" s="743"/>
      <c r="E182" s="762"/>
      <c r="F182" s="743"/>
      <c r="G182" s="558" t="s">
        <v>13</v>
      </c>
      <c r="H182" s="750"/>
      <c r="I182" s="235"/>
      <c r="J182" s="235"/>
      <c r="K182" s="235"/>
      <c r="L182" s="235"/>
      <c r="M182" s="553"/>
      <c r="N182" s="553"/>
      <c r="O182" s="553"/>
      <c r="P182" s="553"/>
      <c r="Q182" s="553"/>
      <c r="R182" s="231"/>
      <c r="S182" s="240"/>
      <c r="T182" s="232"/>
      <c r="U182" s="240"/>
      <c r="V182" s="233"/>
      <c r="W182" s="234"/>
      <c r="X182" s="233"/>
      <c r="Y182" s="240"/>
      <c r="Z182" s="233"/>
      <c r="AA182" s="234"/>
      <c r="AB182" s="241"/>
      <c r="AC182" s="233"/>
      <c r="AD182" s="756"/>
      <c r="AE182" s="242"/>
      <c r="AF182" s="232"/>
      <c r="AG182" s="241"/>
      <c r="AH182" s="235"/>
      <c r="AI182" s="232"/>
      <c r="AJ182" s="240"/>
      <c r="AK182" s="232"/>
      <c r="AL182" s="756"/>
      <c r="AM182" s="179"/>
      <c r="AN182" s="194"/>
      <c r="AO182" s="179"/>
      <c r="AP182" s="239"/>
      <c r="AQ182" s="239"/>
    </row>
    <row r="183" spans="1:79" ht="69.95" hidden="1" customHeight="1" thickBot="1" x14ac:dyDescent="0.85">
      <c r="A183" s="736"/>
      <c r="B183" s="739"/>
      <c r="C183" s="744"/>
      <c r="D183" s="745"/>
      <c r="E183" s="763"/>
      <c r="F183" s="745"/>
      <c r="G183" s="562" t="s">
        <v>14</v>
      </c>
      <c r="H183" s="751"/>
      <c r="I183" s="196">
        <f>SUM(I181:I182)</f>
        <v>0</v>
      </c>
      <c r="J183" s="196"/>
      <c r="K183" s="196"/>
      <c r="L183" s="196"/>
      <c r="M183" s="196">
        <f>SUM(M181:M182)</f>
        <v>0</v>
      </c>
      <c r="N183" s="196">
        <f t="shared" ref="N183:P183" si="387">SUM(N181:N182)</f>
        <v>0</v>
      </c>
      <c r="O183" s="196">
        <f t="shared" si="387"/>
        <v>0</v>
      </c>
      <c r="P183" s="196">
        <f t="shared" si="387"/>
        <v>0</v>
      </c>
      <c r="Q183" s="196">
        <f>SUM(Q181:Q182)</f>
        <v>0</v>
      </c>
      <c r="R183" s="201">
        <f>SUM(R181:R182)</f>
        <v>0</v>
      </c>
      <c r="S183" s="202"/>
      <c r="T183" s="199">
        <f>SUM(T181:T182)</f>
        <v>0</v>
      </c>
      <c r="U183" s="202"/>
      <c r="V183" s="201">
        <f>SUM(V181:V182)</f>
        <v>0</v>
      </c>
      <c r="W183" s="197"/>
      <c r="X183" s="201">
        <f>X182+X181</f>
        <v>0</v>
      </c>
      <c r="Y183" s="202"/>
      <c r="Z183" s="201">
        <f>SUM(Z181:Z182)</f>
        <v>0</v>
      </c>
      <c r="AA183" s="197"/>
      <c r="AB183" s="200"/>
      <c r="AC183" s="201">
        <f>SUM(AC181:AC182)</f>
        <v>0</v>
      </c>
      <c r="AD183" s="766"/>
      <c r="AE183" s="198"/>
      <c r="AF183" s="199">
        <f>SUM(AF181:AF182)</f>
        <v>0</v>
      </c>
      <c r="AG183" s="200"/>
      <c r="AH183" s="196">
        <f>SUM(AH181:AH182)</f>
        <v>0</v>
      </c>
      <c r="AI183" s="199"/>
      <c r="AJ183" s="202">
        <f t="shared" ref="AJ183" si="388">SUM(AJ181:AJ182)</f>
        <v>0</v>
      </c>
      <c r="AK183" s="224"/>
      <c r="AL183" s="757"/>
      <c r="AM183" s="204">
        <f>R183+T183+X183+Z183+AC183+AF183+AH183+AJ183+M183+V183</f>
        <v>0</v>
      </c>
      <c r="AN183" s="205">
        <f>I183-AM183</f>
        <v>0</v>
      </c>
      <c r="AO183" s="204">
        <f>J183</f>
        <v>0</v>
      </c>
      <c r="AP183" s="206">
        <f>S183+U183+Y183+AB183+AE183+AG183+AI183+AK183+W183+M183</f>
        <v>0</v>
      </c>
      <c r="AQ183" s="206">
        <f>AO183-AP183</f>
        <v>0</v>
      </c>
    </row>
    <row r="184" spans="1:79" s="217" customFormat="1" ht="69.75" customHeight="1" x14ac:dyDescent="0.8">
      <c r="A184" s="734">
        <v>28101</v>
      </c>
      <c r="B184" s="737" t="s">
        <v>7</v>
      </c>
      <c r="C184" s="740" t="s">
        <v>287</v>
      </c>
      <c r="D184" s="741"/>
      <c r="E184" s="746" t="s">
        <v>347</v>
      </c>
      <c r="F184" s="851" t="s">
        <v>348</v>
      </c>
      <c r="G184" s="563" t="s">
        <v>12</v>
      </c>
      <c r="H184" s="749"/>
      <c r="I184" s="243">
        <v>37917.800000000003</v>
      </c>
      <c r="J184" s="243"/>
      <c r="K184" s="243"/>
      <c r="L184" s="243"/>
      <c r="M184" s="554">
        <v>7917.8</v>
      </c>
      <c r="N184" s="554"/>
      <c r="O184" s="554"/>
      <c r="P184" s="554"/>
      <c r="Q184" s="554"/>
      <c r="R184" s="244">
        <v>15000</v>
      </c>
      <c r="S184" s="245"/>
      <c r="T184" s="246"/>
      <c r="U184" s="245"/>
      <c r="V184" s="247">
        <v>15000</v>
      </c>
      <c r="W184" s="248"/>
      <c r="X184" s="247">
        <v>0</v>
      </c>
      <c r="Y184" s="245"/>
      <c r="Z184" s="247"/>
      <c r="AA184" s="248"/>
      <c r="AB184" s="249"/>
      <c r="AC184" s="247"/>
      <c r="AD184" s="765"/>
      <c r="AE184" s="250"/>
      <c r="AF184" s="246"/>
      <c r="AG184" s="249"/>
      <c r="AH184" s="243"/>
      <c r="AI184" s="248"/>
      <c r="AJ184" s="230"/>
      <c r="AK184" s="232"/>
      <c r="AL184" s="767"/>
      <c r="AM184" s="179"/>
      <c r="AN184" s="194"/>
      <c r="AO184" s="179"/>
      <c r="AP184" s="239"/>
      <c r="AQ184" s="239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</row>
    <row r="185" spans="1:79" s="217" customFormat="1" ht="69.95" customHeight="1" x14ac:dyDescent="0.8">
      <c r="A185" s="735"/>
      <c r="B185" s="738"/>
      <c r="C185" s="742"/>
      <c r="D185" s="743"/>
      <c r="E185" s="747"/>
      <c r="F185" s="852"/>
      <c r="G185" s="558" t="s">
        <v>13</v>
      </c>
      <c r="H185" s="750"/>
      <c r="I185" s="235"/>
      <c r="J185" s="235"/>
      <c r="K185" s="235"/>
      <c r="L185" s="235"/>
      <c r="M185" s="553"/>
      <c r="N185" s="553"/>
      <c r="O185" s="553"/>
      <c r="P185" s="553"/>
      <c r="Q185" s="553"/>
      <c r="R185" s="231"/>
      <c r="S185" s="240"/>
      <c r="T185" s="232"/>
      <c r="U185" s="240"/>
      <c r="V185" s="233"/>
      <c r="W185" s="234"/>
      <c r="X185" s="233">
        <v>0</v>
      </c>
      <c r="Y185" s="240"/>
      <c r="Z185" s="233"/>
      <c r="AA185" s="234"/>
      <c r="AB185" s="241"/>
      <c r="AC185" s="233"/>
      <c r="AD185" s="756"/>
      <c r="AE185" s="242"/>
      <c r="AF185" s="232"/>
      <c r="AG185" s="241"/>
      <c r="AH185" s="235"/>
      <c r="AI185" s="234"/>
      <c r="AJ185" s="235"/>
      <c r="AK185" s="232"/>
      <c r="AL185" s="730"/>
      <c r="AM185" s="179"/>
      <c r="AN185" s="194"/>
      <c r="AO185" s="179"/>
      <c r="AP185" s="239"/>
      <c r="AQ185" s="239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</row>
    <row r="186" spans="1:79" s="217" customFormat="1" ht="69.95" customHeight="1" thickBot="1" x14ac:dyDescent="0.85">
      <c r="A186" s="736"/>
      <c r="B186" s="739"/>
      <c r="C186" s="744"/>
      <c r="D186" s="745"/>
      <c r="E186" s="748"/>
      <c r="F186" s="853"/>
      <c r="G186" s="565" t="s">
        <v>14</v>
      </c>
      <c r="H186" s="751"/>
      <c r="I186" s="253">
        <f>SUM(I184:I185)</f>
        <v>37917.800000000003</v>
      </c>
      <c r="J186" s="253"/>
      <c r="K186" s="253"/>
      <c r="L186" s="253"/>
      <c r="M186" s="253">
        <f>SUM(M184:M185)</f>
        <v>7917.8</v>
      </c>
      <c r="N186" s="253">
        <f t="shared" ref="N186:P186" si="389">SUM(N184:N185)</f>
        <v>0</v>
      </c>
      <c r="O186" s="253">
        <f t="shared" si="389"/>
        <v>0</v>
      </c>
      <c r="P186" s="253">
        <f t="shared" si="389"/>
        <v>0</v>
      </c>
      <c r="Q186" s="253">
        <f>SUM(Q184:Q185)</f>
        <v>0</v>
      </c>
      <c r="R186" s="255">
        <f>SUM(R184:R185)</f>
        <v>15000</v>
      </c>
      <c r="S186" s="256"/>
      <c r="T186" s="257">
        <f>SUM(T184:T185)</f>
        <v>0</v>
      </c>
      <c r="U186" s="256"/>
      <c r="V186" s="255">
        <f>SUM(V184:V185)</f>
        <v>15000</v>
      </c>
      <c r="W186" s="254"/>
      <c r="X186" s="255">
        <f>X185+X184</f>
        <v>0</v>
      </c>
      <c r="Y186" s="256"/>
      <c r="Z186" s="255">
        <f>SUM(Z184:Z185)</f>
        <v>0</v>
      </c>
      <c r="AA186" s="254"/>
      <c r="AB186" s="258"/>
      <c r="AC186" s="255">
        <f>SUM(AC184:AC185)</f>
        <v>0</v>
      </c>
      <c r="AD186" s="766"/>
      <c r="AE186" s="259"/>
      <c r="AF186" s="257">
        <f>SUM(AF184:AF185)</f>
        <v>0</v>
      </c>
      <c r="AG186" s="258"/>
      <c r="AH186" s="253">
        <f>SUM(AH184:AH185)</f>
        <v>0</v>
      </c>
      <c r="AI186" s="254">
        <f t="shared" ref="AI186:AJ186" si="390">SUM(AI184:AI185)</f>
        <v>0</v>
      </c>
      <c r="AJ186" s="196">
        <f t="shared" si="390"/>
        <v>0</v>
      </c>
      <c r="AK186" s="224"/>
      <c r="AL186" s="768"/>
      <c r="AM186" s="204">
        <f>R186+T186+X186+Z186+AC186+AF186+AH186+AJ186+M186+V186</f>
        <v>37917.800000000003</v>
      </c>
      <c r="AN186" s="205">
        <f>I186-AM186</f>
        <v>0</v>
      </c>
      <c r="AO186" s="204">
        <f>J186</f>
        <v>0</v>
      </c>
      <c r="AP186" s="206">
        <f>S186+U186+Y186+AB186+AE186+AG186+AI186+AK186+W186+M186+N186</f>
        <v>7917.8</v>
      </c>
      <c r="AQ186" s="206">
        <f>AO186-AP186</f>
        <v>-7917.8</v>
      </c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</row>
    <row r="187" spans="1:79" s="221" customFormat="1" ht="69.75" customHeight="1" x14ac:dyDescent="0.8">
      <c r="A187" s="734">
        <v>28101</v>
      </c>
      <c r="B187" s="737" t="s">
        <v>58</v>
      </c>
      <c r="C187" s="740" t="s">
        <v>308</v>
      </c>
      <c r="D187" s="741"/>
      <c r="E187" s="746" t="s">
        <v>347</v>
      </c>
      <c r="F187" s="851" t="s">
        <v>348</v>
      </c>
      <c r="G187" s="564" t="s">
        <v>12</v>
      </c>
      <c r="H187" s="749"/>
      <c r="I187" s="230">
        <v>5000</v>
      </c>
      <c r="J187" s="230"/>
      <c r="K187" s="230"/>
      <c r="L187" s="230"/>
      <c r="M187" s="552"/>
      <c r="N187" s="552"/>
      <c r="O187" s="552"/>
      <c r="P187" s="552"/>
      <c r="Q187" s="552"/>
      <c r="R187" s="226"/>
      <c r="S187" s="236"/>
      <c r="T187" s="227"/>
      <c r="U187" s="236"/>
      <c r="V187" s="228">
        <v>5000</v>
      </c>
      <c r="W187" s="229"/>
      <c r="X187" s="228">
        <v>0</v>
      </c>
      <c r="Y187" s="236"/>
      <c r="Z187" s="228"/>
      <c r="AA187" s="229"/>
      <c r="AB187" s="237"/>
      <c r="AC187" s="228"/>
      <c r="AD187" s="765"/>
      <c r="AE187" s="238"/>
      <c r="AF187" s="227"/>
      <c r="AG187" s="237"/>
      <c r="AH187" s="230"/>
      <c r="AI187" s="227"/>
      <c r="AJ187" s="236"/>
      <c r="AK187" s="232"/>
      <c r="AL187" s="755"/>
      <c r="AM187" s="179"/>
      <c r="AN187" s="194"/>
      <c r="AO187" s="179"/>
      <c r="AP187" s="239"/>
      <c r="AQ187" s="239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</row>
    <row r="188" spans="1:79" s="221" customFormat="1" ht="69.95" customHeight="1" x14ac:dyDescent="0.8">
      <c r="A188" s="735"/>
      <c r="B188" s="738"/>
      <c r="C188" s="742"/>
      <c r="D188" s="743"/>
      <c r="E188" s="747"/>
      <c r="F188" s="852"/>
      <c r="G188" s="558" t="s">
        <v>13</v>
      </c>
      <c r="H188" s="750"/>
      <c r="I188" s="235"/>
      <c r="J188" s="235"/>
      <c r="K188" s="235"/>
      <c r="L188" s="235"/>
      <c r="M188" s="553"/>
      <c r="N188" s="553"/>
      <c r="O188" s="553"/>
      <c r="P188" s="553"/>
      <c r="Q188" s="553"/>
      <c r="R188" s="231"/>
      <c r="S188" s="240"/>
      <c r="T188" s="232"/>
      <c r="U188" s="240"/>
      <c r="V188" s="233"/>
      <c r="W188" s="234"/>
      <c r="X188" s="233">
        <v>0</v>
      </c>
      <c r="Y188" s="240"/>
      <c r="Z188" s="233"/>
      <c r="AA188" s="234"/>
      <c r="AB188" s="241"/>
      <c r="AC188" s="233"/>
      <c r="AD188" s="756"/>
      <c r="AE188" s="242"/>
      <c r="AF188" s="232"/>
      <c r="AG188" s="241"/>
      <c r="AH188" s="235"/>
      <c r="AI188" s="232"/>
      <c r="AJ188" s="240"/>
      <c r="AK188" s="232"/>
      <c r="AL188" s="756"/>
      <c r="AM188" s="179"/>
      <c r="AN188" s="194"/>
      <c r="AO188" s="179"/>
      <c r="AP188" s="239"/>
      <c r="AQ188" s="239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</row>
    <row r="189" spans="1:79" s="221" customFormat="1" ht="69.95" customHeight="1" thickBot="1" x14ac:dyDescent="0.85">
      <c r="A189" s="736"/>
      <c r="B189" s="739"/>
      <c r="C189" s="744"/>
      <c r="D189" s="745"/>
      <c r="E189" s="748"/>
      <c r="F189" s="853"/>
      <c r="G189" s="562" t="s">
        <v>14</v>
      </c>
      <c r="H189" s="751"/>
      <c r="I189" s="196">
        <f>SUM(I187:I188)</f>
        <v>5000</v>
      </c>
      <c r="J189" s="196"/>
      <c r="K189" s="196"/>
      <c r="L189" s="196"/>
      <c r="M189" s="196">
        <f>SUM(M187:M188)</f>
        <v>0</v>
      </c>
      <c r="N189" s="196">
        <f t="shared" ref="N189:P189" si="391">SUM(N187:N188)</f>
        <v>0</v>
      </c>
      <c r="O189" s="196">
        <f t="shared" si="391"/>
        <v>0</v>
      </c>
      <c r="P189" s="196">
        <f t="shared" si="391"/>
        <v>0</v>
      </c>
      <c r="Q189" s="196">
        <f>SUM(Q187:Q188)</f>
        <v>0</v>
      </c>
      <c r="R189" s="201">
        <f>SUM(R187:R188)</f>
        <v>0</v>
      </c>
      <c r="S189" s="202"/>
      <c r="T189" s="199">
        <f>SUM(T187:T188)</f>
        <v>0</v>
      </c>
      <c r="U189" s="202"/>
      <c r="V189" s="201">
        <f>SUM(V187:V188)</f>
        <v>5000</v>
      </c>
      <c r="W189" s="197"/>
      <c r="X189" s="201">
        <f>X188+X187</f>
        <v>0</v>
      </c>
      <c r="Y189" s="202"/>
      <c r="Z189" s="201">
        <f>SUM(Z187:Z188)</f>
        <v>0</v>
      </c>
      <c r="AA189" s="197"/>
      <c r="AB189" s="200"/>
      <c r="AC189" s="201">
        <f>SUM(AC187:AC188)</f>
        <v>0</v>
      </c>
      <c r="AD189" s="766"/>
      <c r="AE189" s="198"/>
      <c r="AF189" s="199">
        <f>SUM(AF187:AF188)</f>
        <v>0</v>
      </c>
      <c r="AG189" s="200"/>
      <c r="AH189" s="196">
        <f>SUM(AH187:AH188)</f>
        <v>0</v>
      </c>
      <c r="AI189" s="199"/>
      <c r="AJ189" s="202">
        <f t="shared" ref="AJ189" si="392">SUM(AJ187:AJ188)</f>
        <v>0</v>
      </c>
      <c r="AK189" s="224"/>
      <c r="AL189" s="757"/>
      <c r="AM189" s="204">
        <f>R189+T189+X189+Z189+AC189+AF189+AH189+AJ189+M189+V189</f>
        <v>5000</v>
      </c>
      <c r="AN189" s="205">
        <f>I189-AM189</f>
        <v>0</v>
      </c>
      <c r="AO189" s="204">
        <f>J189</f>
        <v>0</v>
      </c>
      <c r="AP189" s="206">
        <f>S189+U189+Y189+AB189+AE189+AG189+AI189+AK189</f>
        <v>0</v>
      </c>
      <c r="AQ189" s="206">
        <f>AO189-AP189</f>
        <v>0</v>
      </c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</row>
    <row r="190" spans="1:79" s="221" customFormat="1" ht="69.75" hidden="1" customHeight="1" x14ac:dyDescent="0.8">
      <c r="A190" s="734">
        <v>28101</v>
      </c>
      <c r="B190" s="737" t="s">
        <v>2</v>
      </c>
      <c r="C190" s="740" t="s">
        <v>137</v>
      </c>
      <c r="D190" s="741"/>
      <c r="E190" s="761"/>
      <c r="F190" s="741"/>
      <c r="G190" s="564" t="s">
        <v>12</v>
      </c>
      <c r="H190" s="749"/>
      <c r="I190" s="230"/>
      <c r="J190" s="230"/>
      <c r="K190" s="230"/>
      <c r="L190" s="230"/>
      <c r="M190" s="552"/>
      <c r="N190" s="552"/>
      <c r="O190" s="552"/>
      <c r="P190" s="552"/>
      <c r="Q190" s="552"/>
      <c r="R190" s="226"/>
      <c r="S190" s="236"/>
      <c r="T190" s="227"/>
      <c r="U190" s="236"/>
      <c r="V190" s="228"/>
      <c r="W190" s="229"/>
      <c r="X190" s="228">
        <v>0</v>
      </c>
      <c r="Y190" s="236"/>
      <c r="Z190" s="228"/>
      <c r="AA190" s="229"/>
      <c r="AB190" s="237"/>
      <c r="AC190" s="228"/>
      <c r="AD190" s="765"/>
      <c r="AE190" s="238"/>
      <c r="AF190" s="227"/>
      <c r="AG190" s="237"/>
      <c r="AH190" s="230"/>
      <c r="AI190" s="227"/>
      <c r="AJ190" s="236"/>
      <c r="AK190" s="232"/>
      <c r="AL190" s="755"/>
      <c r="AM190" s="179"/>
      <c r="AN190" s="194"/>
      <c r="AO190" s="179"/>
      <c r="AP190" s="239"/>
      <c r="AQ190" s="239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</row>
    <row r="191" spans="1:79" s="221" customFormat="1" ht="69.95" hidden="1" customHeight="1" x14ac:dyDescent="0.8">
      <c r="A191" s="735"/>
      <c r="B191" s="738"/>
      <c r="C191" s="742"/>
      <c r="D191" s="743"/>
      <c r="E191" s="762"/>
      <c r="F191" s="743"/>
      <c r="G191" s="558" t="s">
        <v>13</v>
      </c>
      <c r="H191" s="750"/>
      <c r="I191" s="235"/>
      <c r="J191" s="235"/>
      <c r="K191" s="235"/>
      <c r="L191" s="235"/>
      <c r="M191" s="553"/>
      <c r="N191" s="553"/>
      <c r="O191" s="553"/>
      <c r="P191" s="553"/>
      <c r="Q191" s="553"/>
      <c r="R191" s="231"/>
      <c r="S191" s="240"/>
      <c r="T191" s="232"/>
      <c r="U191" s="240"/>
      <c r="V191" s="233"/>
      <c r="W191" s="234"/>
      <c r="X191" s="233">
        <v>0</v>
      </c>
      <c r="Y191" s="240"/>
      <c r="Z191" s="233"/>
      <c r="AA191" s="234"/>
      <c r="AB191" s="241"/>
      <c r="AC191" s="233"/>
      <c r="AD191" s="756"/>
      <c r="AE191" s="242"/>
      <c r="AF191" s="232"/>
      <c r="AG191" s="241"/>
      <c r="AH191" s="235"/>
      <c r="AI191" s="232"/>
      <c r="AJ191" s="240"/>
      <c r="AK191" s="232"/>
      <c r="AL191" s="756"/>
      <c r="AM191" s="179"/>
      <c r="AN191" s="194"/>
      <c r="AO191" s="179"/>
      <c r="AP191" s="239"/>
      <c r="AQ191" s="239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3"/>
      <c r="CA191" s="163"/>
    </row>
    <row r="192" spans="1:79" s="221" customFormat="1" ht="69.95" hidden="1" customHeight="1" thickBot="1" x14ac:dyDescent="0.85">
      <c r="A192" s="736"/>
      <c r="B192" s="739"/>
      <c r="C192" s="744"/>
      <c r="D192" s="745"/>
      <c r="E192" s="763"/>
      <c r="F192" s="745"/>
      <c r="G192" s="562" t="s">
        <v>14</v>
      </c>
      <c r="H192" s="751"/>
      <c r="I192" s="196">
        <f>SUM(I190:I191)</f>
        <v>0</v>
      </c>
      <c r="J192" s="196">
        <v>0</v>
      </c>
      <c r="K192" s="196"/>
      <c r="L192" s="196"/>
      <c r="M192" s="196">
        <f>SUM(M190:M191)</f>
        <v>0</v>
      </c>
      <c r="N192" s="196">
        <f t="shared" ref="N192:P192" si="393">SUM(N190:N191)</f>
        <v>0</v>
      </c>
      <c r="O192" s="196">
        <f t="shared" si="393"/>
        <v>0</v>
      </c>
      <c r="P192" s="196">
        <f t="shared" si="393"/>
        <v>0</v>
      </c>
      <c r="Q192" s="196">
        <f>SUM(Q190:Q191)</f>
        <v>0</v>
      </c>
      <c r="R192" s="201">
        <f>SUM(R190:R191)</f>
        <v>0</v>
      </c>
      <c r="S192" s="202"/>
      <c r="T192" s="199">
        <f>SUM(T190:T191)</f>
        <v>0</v>
      </c>
      <c r="U192" s="202"/>
      <c r="V192" s="201">
        <f>SUM(V190:V191)</f>
        <v>0</v>
      </c>
      <c r="W192" s="197"/>
      <c r="X192" s="201">
        <f>X191+X190</f>
        <v>0</v>
      </c>
      <c r="Y192" s="202"/>
      <c r="Z192" s="201">
        <f>SUM(Z190:Z191)</f>
        <v>0</v>
      </c>
      <c r="AA192" s="197"/>
      <c r="AB192" s="200"/>
      <c r="AC192" s="201">
        <f>SUM(AC190:AC191)</f>
        <v>0</v>
      </c>
      <c r="AD192" s="766"/>
      <c r="AE192" s="198"/>
      <c r="AF192" s="199">
        <f>SUM(AF190:AF191)</f>
        <v>0</v>
      </c>
      <c r="AG192" s="200"/>
      <c r="AH192" s="196">
        <f>SUM(AH190:AH191)</f>
        <v>0</v>
      </c>
      <c r="AI192" s="199">
        <f t="shared" ref="AI192:AJ192" si="394">SUM(AI190:AI191)</f>
        <v>0</v>
      </c>
      <c r="AJ192" s="202">
        <f t="shared" si="394"/>
        <v>0</v>
      </c>
      <c r="AK192" s="224"/>
      <c r="AL192" s="757"/>
      <c r="AM192" s="204">
        <f>R192+T192+X192+Z192+AC192+AF192+AH192+AJ192+V192</f>
        <v>0</v>
      </c>
      <c r="AN192" s="205">
        <f>I192-AM192</f>
        <v>0</v>
      </c>
      <c r="AO192" s="204">
        <f>J192</f>
        <v>0</v>
      </c>
      <c r="AP192" s="206">
        <f>S192+U192+Y192+AB192+AE192+AG192+AI192+AK192</f>
        <v>0</v>
      </c>
      <c r="AQ192" s="206">
        <f>AO192-AP192</f>
        <v>0</v>
      </c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3"/>
      <c r="BN192" s="163"/>
      <c r="BO192" s="163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3"/>
      <c r="CA192" s="163"/>
    </row>
    <row r="193" spans="1:78" ht="69.75" hidden="1" customHeight="1" x14ac:dyDescent="0.8">
      <c r="A193" s="734"/>
      <c r="B193" s="737"/>
      <c r="C193" s="740"/>
      <c r="D193" s="741"/>
      <c r="E193" s="761"/>
      <c r="F193" s="741"/>
      <c r="G193" s="564" t="s">
        <v>12</v>
      </c>
      <c r="H193" s="749"/>
      <c r="I193" s="230"/>
      <c r="J193" s="230"/>
      <c r="K193" s="230"/>
      <c r="L193" s="230"/>
      <c r="M193" s="552"/>
      <c r="N193" s="552"/>
      <c r="O193" s="552"/>
      <c r="P193" s="552"/>
      <c r="Q193" s="552"/>
      <c r="R193" s="226"/>
      <c r="S193" s="236"/>
      <c r="T193" s="227"/>
      <c r="U193" s="236"/>
      <c r="V193" s="228"/>
      <c r="W193" s="229"/>
      <c r="X193" s="228">
        <v>0</v>
      </c>
      <c r="Y193" s="236"/>
      <c r="Z193" s="228"/>
      <c r="AA193" s="229"/>
      <c r="AB193" s="237"/>
      <c r="AC193" s="228"/>
      <c r="AD193" s="765"/>
      <c r="AE193" s="238"/>
      <c r="AF193" s="227"/>
      <c r="AG193" s="237"/>
      <c r="AH193" s="230"/>
      <c r="AI193" s="227"/>
      <c r="AJ193" s="236"/>
      <c r="AK193" s="232"/>
      <c r="AL193" s="755"/>
      <c r="AM193" s="179"/>
      <c r="AN193" s="194"/>
      <c r="AO193" s="179"/>
      <c r="AP193" s="239"/>
      <c r="AQ193" s="239"/>
    </row>
    <row r="194" spans="1:78" ht="69.95" hidden="1" customHeight="1" x14ac:dyDescent="0.8">
      <c r="A194" s="735"/>
      <c r="B194" s="738"/>
      <c r="C194" s="742"/>
      <c r="D194" s="743"/>
      <c r="E194" s="762"/>
      <c r="F194" s="743"/>
      <c r="G194" s="558" t="s">
        <v>13</v>
      </c>
      <c r="H194" s="750"/>
      <c r="I194" s="235"/>
      <c r="J194" s="235"/>
      <c r="K194" s="235"/>
      <c r="L194" s="235"/>
      <c r="M194" s="553"/>
      <c r="N194" s="553"/>
      <c r="O194" s="553"/>
      <c r="P194" s="553"/>
      <c r="Q194" s="553"/>
      <c r="R194" s="231"/>
      <c r="S194" s="240"/>
      <c r="T194" s="232"/>
      <c r="U194" s="240"/>
      <c r="V194" s="233"/>
      <c r="W194" s="234"/>
      <c r="X194" s="233">
        <v>0</v>
      </c>
      <c r="Y194" s="240"/>
      <c r="Z194" s="233"/>
      <c r="AA194" s="234"/>
      <c r="AB194" s="241"/>
      <c r="AC194" s="233"/>
      <c r="AD194" s="756"/>
      <c r="AE194" s="242"/>
      <c r="AF194" s="232"/>
      <c r="AG194" s="241"/>
      <c r="AH194" s="235"/>
      <c r="AI194" s="232"/>
      <c r="AJ194" s="240"/>
      <c r="AK194" s="232"/>
      <c r="AL194" s="756"/>
      <c r="AM194" s="179"/>
      <c r="AN194" s="194"/>
      <c r="AO194" s="179"/>
      <c r="AP194" s="239"/>
      <c r="AQ194" s="239"/>
    </row>
    <row r="195" spans="1:78" ht="69.95" hidden="1" customHeight="1" thickBot="1" x14ac:dyDescent="0.85">
      <c r="A195" s="736"/>
      <c r="B195" s="739"/>
      <c r="C195" s="744"/>
      <c r="D195" s="745"/>
      <c r="E195" s="763"/>
      <c r="F195" s="745"/>
      <c r="G195" s="562" t="s">
        <v>14</v>
      </c>
      <c r="H195" s="751"/>
      <c r="I195" s="196">
        <f>SUM(I193:I194)</f>
        <v>0</v>
      </c>
      <c r="J195" s="196"/>
      <c r="K195" s="196"/>
      <c r="L195" s="196"/>
      <c r="M195" s="196">
        <f>SUM(M193:M194)</f>
        <v>0</v>
      </c>
      <c r="N195" s="196">
        <f t="shared" ref="N195:P195" si="395">SUM(N193:N194)</f>
        <v>0</v>
      </c>
      <c r="O195" s="196">
        <f t="shared" si="395"/>
        <v>0</v>
      </c>
      <c r="P195" s="196">
        <f t="shared" si="395"/>
        <v>0</v>
      </c>
      <c r="Q195" s="196">
        <f>SUM(Q193:Q194)</f>
        <v>0</v>
      </c>
      <c r="R195" s="201">
        <f>SUM(R193:R194)</f>
        <v>0</v>
      </c>
      <c r="S195" s="202"/>
      <c r="T195" s="199">
        <f>SUM(T193:T194)</f>
        <v>0</v>
      </c>
      <c r="U195" s="202"/>
      <c r="V195" s="201">
        <f>SUM(V193:V194)</f>
        <v>0</v>
      </c>
      <c r="W195" s="197"/>
      <c r="X195" s="201">
        <f>X194+X193</f>
        <v>0</v>
      </c>
      <c r="Y195" s="202"/>
      <c r="Z195" s="201">
        <f>SUM(Z193:Z194)</f>
        <v>0</v>
      </c>
      <c r="AA195" s="197"/>
      <c r="AB195" s="200"/>
      <c r="AC195" s="201">
        <f>SUM(AC193:AC194)</f>
        <v>0</v>
      </c>
      <c r="AD195" s="766"/>
      <c r="AE195" s="198"/>
      <c r="AF195" s="199">
        <f>SUM(AF193:AF194)</f>
        <v>0</v>
      </c>
      <c r="AG195" s="200"/>
      <c r="AH195" s="196">
        <f>SUM(AH193:AH194)</f>
        <v>0</v>
      </c>
      <c r="AI195" s="199"/>
      <c r="AJ195" s="202">
        <f t="shared" ref="AJ195" si="396">SUM(AJ193:AJ194)</f>
        <v>0</v>
      </c>
      <c r="AK195" s="224"/>
      <c r="AL195" s="757"/>
      <c r="AM195" s="204">
        <f>R195+T195+X195+Z195+AC195+AF195+AH195+AJ195+M195+V195</f>
        <v>0</v>
      </c>
      <c r="AN195" s="205">
        <f>I195-AM195</f>
        <v>0</v>
      </c>
      <c r="AO195" s="204">
        <f>J195</f>
        <v>0</v>
      </c>
      <c r="AP195" s="206">
        <f>S195+U195+Y195+AB195+AE195+AG195+AI195+AK195+W195+M195</f>
        <v>0</v>
      </c>
      <c r="AQ195" s="206">
        <f>AO195-AP195</f>
        <v>0</v>
      </c>
    </row>
    <row r="196" spans="1:78" ht="69.75" hidden="1" customHeight="1" x14ac:dyDescent="0.8">
      <c r="A196" s="734">
        <v>28101</v>
      </c>
      <c r="B196" s="737" t="s">
        <v>189</v>
      </c>
      <c r="C196" s="740" t="s">
        <v>190</v>
      </c>
      <c r="D196" s="741"/>
      <c r="E196" s="761"/>
      <c r="F196" s="741"/>
      <c r="G196" s="564" t="s">
        <v>12</v>
      </c>
      <c r="H196" s="749"/>
      <c r="I196" s="230"/>
      <c r="J196" s="230"/>
      <c r="K196" s="230"/>
      <c r="L196" s="230"/>
      <c r="M196" s="552"/>
      <c r="N196" s="552"/>
      <c r="O196" s="552"/>
      <c r="P196" s="552"/>
      <c r="Q196" s="552"/>
      <c r="R196" s="226"/>
      <c r="S196" s="236"/>
      <c r="T196" s="227"/>
      <c r="U196" s="236"/>
      <c r="V196" s="228"/>
      <c r="W196" s="229"/>
      <c r="X196" s="228">
        <v>0</v>
      </c>
      <c r="Y196" s="236"/>
      <c r="Z196" s="228"/>
      <c r="AA196" s="229"/>
      <c r="AB196" s="237"/>
      <c r="AC196" s="228"/>
      <c r="AD196" s="765"/>
      <c r="AE196" s="238"/>
      <c r="AF196" s="227"/>
      <c r="AG196" s="237"/>
      <c r="AH196" s="230"/>
      <c r="AI196" s="227"/>
      <c r="AJ196" s="236"/>
      <c r="AK196" s="232"/>
      <c r="AL196" s="755"/>
      <c r="AM196" s="179"/>
      <c r="AN196" s="194"/>
      <c r="AO196" s="179"/>
      <c r="AP196" s="239"/>
      <c r="AQ196" s="239"/>
    </row>
    <row r="197" spans="1:78" ht="69.95" hidden="1" customHeight="1" x14ac:dyDescent="0.8">
      <c r="A197" s="735"/>
      <c r="B197" s="738"/>
      <c r="C197" s="742"/>
      <c r="D197" s="743"/>
      <c r="E197" s="762"/>
      <c r="F197" s="743"/>
      <c r="G197" s="558" t="s">
        <v>13</v>
      </c>
      <c r="H197" s="750"/>
      <c r="I197" s="235"/>
      <c r="J197" s="235"/>
      <c r="K197" s="235"/>
      <c r="L197" s="235"/>
      <c r="M197" s="553"/>
      <c r="N197" s="553"/>
      <c r="O197" s="553"/>
      <c r="P197" s="553"/>
      <c r="Q197" s="553"/>
      <c r="R197" s="231"/>
      <c r="S197" s="240"/>
      <c r="T197" s="232"/>
      <c r="U197" s="240"/>
      <c r="V197" s="233"/>
      <c r="W197" s="234"/>
      <c r="X197" s="233">
        <v>0</v>
      </c>
      <c r="Y197" s="240"/>
      <c r="Z197" s="233"/>
      <c r="AA197" s="234"/>
      <c r="AB197" s="241"/>
      <c r="AC197" s="233"/>
      <c r="AD197" s="756"/>
      <c r="AE197" s="242"/>
      <c r="AF197" s="232"/>
      <c r="AG197" s="241"/>
      <c r="AH197" s="235"/>
      <c r="AI197" s="232"/>
      <c r="AJ197" s="240"/>
      <c r="AK197" s="232"/>
      <c r="AL197" s="756"/>
      <c r="AM197" s="179"/>
      <c r="AN197" s="194"/>
      <c r="AO197" s="179"/>
      <c r="AP197" s="239"/>
      <c r="AQ197" s="239"/>
    </row>
    <row r="198" spans="1:78" ht="69.95" hidden="1" customHeight="1" thickBot="1" x14ac:dyDescent="0.85">
      <c r="A198" s="736"/>
      <c r="B198" s="739"/>
      <c r="C198" s="744"/>
      <c r="D198" s="745"/>
      <c r="E198" s="763"/>
      <c r="F198" s="745"/>
      <c r="G198" s="562" t="s">
        <v>14</v>
      </c>
      <c r="H198" s="751"/>
      <c r="I198" s="196">
        <f>SUM(I196:I197)</f>
        <v>0</v>
      </c>
      <c r="J198" s="196"/>
      <c r="K198" s="196"/>
      <c r="L198" s="196"/>
      <c r="M198" s="196">
        <f>SUM(M196:M197)</f>
        <v>0</v>
      </c>
      <c r="N198" s="196">
        <f t="shared" ref="N198:P198" si="397">SUM(N196:N197)</f>
        <v>0</v>
      </c>
      <c r="O198" s="196">
        <f t="shared" si="397"/>
        <v>0</v>
      </c>
      <c r="P198" s="196">
        <f t="shared" si="397"/>
        <v>0</v>
      </c>
      <c r="Q198" s="196">
        <f>SUM(Q196:Q197)</f>
        <v>0</v>
      </c>
      <c r="R198" s="201">
        <f>SUM(R196:R197)</f>
        <v>0</v>
      </c>
      <c r="S198" s="202"/>
      <c r="T198" s="199">
        <f>SUM(T196:T197)</f>
        <v>0</v>
      </c>
      <c r="U198" s="202"/>
      <c r="V198" s="201">
        <f>SUM(V196:V197)</f>
        <v>0</v>
      </c>
      <c r="W198" s="197"/>
      <c r="X198" s="201">
        <f>X197+X196</f>
        <v>0</v>
      </c>
      <c r="Y198" s="202"/>
      <c r="Z198" s="201">
        <f>SUM(Z196:Z197)</f>
        <v>0</v>
      </c>
      <c r="AA198" s="197"/>
      <c r="AB198" s="200"/>
      <c r="AC198" s="201">
        <f>SUM(AC196:AC197)</f>
        <v>0</v>
      </c>
      <c r="AD198" s="766"/>
      <c r="AE198" s="198"/>
      <c r="AF198" s="199">
        <f>SUM(AF196:AF197)</f>
        <v>0</v>
      </c>
      <c r="AG198" s="200"/>
      <c r="AH198" s="196">
        <f>SUM(AH196:AH197)</f>
        <v>0</v>
      </c>
      <c r="AI198" s="199"/>
      <c r="AJ198" s="202">
        <f t="shared" ref="AJ198" si="398">SUM(AJ196:AJ197)</f>
        <v>0</v>
      </c>
      <c r="AK198" s="224"/>
      <c r="AL198" s="757"/>
      <c r="AM198" s="204">
        <f>R198+T198+X198+Z198+AC198+AF198+AH198+AJ198+M198+V198</f>
        <v>0</v>
      </c>
      <c r="AN198" s="205">
        <f>I198-AM198</f>
        <v>0</v>
      </c>
      <c r="AO198" s="204">
        <f>J198</f>
        <v>0</v>
      </c>
      <c r="AP198" s="206">
        <f>S198+U198+Y198+AB198+AE198+AG198+AI198+AK198+W198+M198</f>
        <v>0</v>
      </c>
      <c r="AQ198" s="206">
        <f>AO198-AP198</f>
        <v>0</v>
      </c>
    </row>
    <row r="199" spans="1:78" s="217" customFormat="1" ht="69.75" hidden="1" customHeight="1" x14ac:dyDescent="0.8">
      <c r="A199" s="734">
        <v>28101</v>
      </c>
      <c r="B199" s="737" t="s">
        <v>161</v>
      </c>
      <c r="C199" s="740" t="s">
        <v>160</v>
      </c>
      <c r="D199" s="741"/>
      <c r="E199" s="761"/>
      <c r="F199" s="741"/>
      <c r="G199" s="564" t="s">
        <v>12</v>
      </c>
      <c r="H199" s="749"/>
      <c r="I199" s="230"/>
      <c r="J199" s="230"/>
      <c r="K199" s="230"/>
      <c r="L199" s="230"/>
      <c r="M199" s="552"/>
      <c r="N199" s="552"/>
      <c r="O199" s="552"/>
      <c r="P199" s="552"/>
      <c r="Q199" s="552"/>
      <c r="R199" s="226"/>
      <c r="S199" s="236"/>
      <c r="T199" s="227"/>
      <c r="U199" s="236"/>
      <c r="V199" s="228"/>
      <c r="W199" s="229"/>
      <c r="X199" s="228">
        <v>0</v>
      </c>
      <c r="Y199" s="236"/>
      <c r="Z199" s="228"/>
      <c r="AA199" s="229"/>
      <c r="AB199" s="237"/>
      <c r="AC199" s="228"/>
      <c r="AD199" s="767"/>
      <c r="AE199" s="238"/>
      <c r="AF199" s="227"/>
      <c r="AG199" s="237"/>
      <c r="AH199" s="230"/>
      <c r="AI199" s="227"/>
      <c r="AJ199" s="236"/>
      <c r="AK199" s="232"/>
      <c r="AL199" s="755"/>
      <c r="AM199" s="179"/>
      <c r="AN199" s="194"/>
      <c r="AO199" s="179"/>
      <c r="AP199" s="239"/>
      <c r="AQ199" s="239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3"/>
    </row>
    <row r="200" spans="1:78" s="217" customFormat="1" ht="69.95" hidden="1" customHeight="1" x14ac:dyDescent="0.8">
      <c r="A200" s="735"/>
      <c r="B200" s="738"/>
      <c r="C200" s="742"/>
      <c r="D200" s="743"/>
      <c r="E200" s="762"/>
      <c r="F200" s="743"/>
      <c r="G200" s="558" t="s">
        <v>13</v>
      </c>
      <c r="H200" s="750"/>
      <c r="I200" s="235"/>
      <c r="J200" s="235"/>
      <c r="K200" s="235"/>
      <c r="L200" s="235"/>
      <c r="M200" s="553"/>
      <c r="N200" s="553"/>
      <c r="O200" s="553"/>
      <c r="P200" s="553"/>
      <c r="Q200" s="553"/>
      <c r="R200" s="231"/>
      <c r="S200" s="240"/>
      <c r="T200" s="232"/>
      <c r="U200" s="240"/>
      <c r="V200" s="233"/>
      <c r="W200" s="234"/>
      <c r="X200" s="233">
        <v>0</v>
      </c>
      <c r="Y200" s="240"/>
      <c r="Z200" s="233"/>
      <c r="AA200" s="234"/>
      <c r="AB200" s="241"/>
      <c r="AC200" s="233"/>
      <c r="AD200" s="730"/>
      <c r="AE200" s="242"/>
      <c r="AF200" s="232"/>
      <c r="AG200" s="241"/>
      <c r="AH200" s="235"/>
      <c r="AI200" s="232"/>
      <c r="AJ200" s="240"/>
      <c r="AK200" s="232"/>
      <c r="AL200" s="756"/>
      <c r="AM200" s="179"/>
      <c r="AN200" s="194"/>
      <c r="AO200" s="179"/>
      <c r="AP200" s="239"/>
      <c r="AQ200" s="239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3"/>
      <c r="BM200" s="163"/>
      <c r="BN200" s="163"/>
      <c r="BO200" s="163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3"/>
    </row>
    <row r="201" spans="1:78" s="217" customFormat="1" ht="69.95" hidden="1" customHeight="1" thickBot="1" x14ac:dyDescent="0.85">
      <c r="A201" s="736"/>
      <c r="B201" s="739"/>
      <c r="C201" s="744"/>
      <c r="D201" s="745"/>
      <c r="E201" s="763"/>
      <c r="F201" s="745"/>
      <c r="G201" s="562" t="s">
        <v>14</v>
      </c>
      <c r="H201" s="751"/>
      <c r="I201" s="196">
        <f>SUM(I199:I200)</f>
        <v>0</v>
      </c>
      <c r="J201" s="196"/>
      <c r="K201" s="196"/>
      <c r="L201" s="196"/>
      <c r="M201" s="196">
        <f>SUM(M199:M200)</f>
        <v>0</v>
      </c>
      <c r="N201" s="196">
        <f t="shared" ref="N201:P201" si="399">SUM(N199:N200)</f>
        <v>0</v>
      </c>
      <c r="O201" s="196">
        <f t="shared" si="399"/>
        <v>0</v>
      </c>
      <c r="P201" s="196">
        <f t="shared" si="399"/>
        <v>0</v>
      </c>
      <c r="Q201" s="196">
        <f>SUM(Q199:Q200)</f>
        <v>0</v>
      </c>
      <c r="R201" s="201">
        <f>SUM(R199:R200)</f>
        <v>0</v>
      </c>
      <c r="S201" s="202"/>
      <c r="T201" s="199">
        <f>SUM(T199:T200)</f>
        <v>0</v>
      </c>
      <c r="U201" s="202"/>
      <c r="V201" s="201">
        <f>SUM(V199:V200)</f>
        <v>0</v>
      </c>
      <c r="W201" s="197"/>
      <c r="X201" s="201">
        <f>X200+X199</f>
        <v>0</v>
      </c>
      <c r="Y201" s="202"/>
      <c r="Z201" s="201">
        <f>SUM(Z199:Z200)</f>
        <v>0</v>
      </c>
      <c r="AA201" s="197"/>
      <c r="AB201" s="200"/>
      <c r="AC201" s="201">
        <f>SUM(AC199:AC200)</f>
        <v>0</v>
      </c>
      <c r="AD201" s="768"/>
      <c r="AE201" s="198"/>
      <c r="AF201" s="199">
        <f>SUM(AF199:AF200)</f>
        <v>0</v>
      </c>
      <c r="AG201" s="200"/>
      <c r="AH201" s="196">
        <f>SUM(AH199:AH200)</f>
        <v>0</v>
      </c>
      <c r="AI201" s="199"/>
      <c r="AJ201" s="202">
        <f t="shared" ref="AJ201" si="400">SUM(AJ199:AJ200)</f>
        <v>0</v>
      </c>
      <c r="AK201" s="224"/>
      <c r="AL201" s="757"/>
      <c r="AM201" s="204">
        <f>R201+T201+X201+Z201+AC201+AF201+AH201+AJ201+M201+V201</f>
        <v>0</v>
      </c>
      <c r="AN201" s="205">
        <f>I201-AM201</f>
        <v>0</v>
      </c>
      <c r="AO201" s="204">
        <f>J201</f>
        <v>0</v>
      </c>
      <c r="AP201" s="206">
        <f>S201+U201+Y201+AB201+AE201+AG201+AI201+AK201+W201+M201</f>
        <v>0</v>
      </c>
      <c r="AQ201" s="206">
        <f>AO201-AP201</f>
        <v>0</v>
      </c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3"/>
      <c r="BM201" s="163"/>
      <c r="BN201" s="163"/>
      <c r="BO201" s="163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3"/>
    </row>
    <row r="202" spans="1:78" ht="69.75" hidden="1" customHeight="1" x14ac:dyDescent="0.8">
      <c r="A202" s="734"/>
      <c r="B202" s="737"/>
      <c r="C202" s="740"/>
      <c r="D202" s="741"/>
      <c r="E202" s="761"/>
      <c r="F202" s="741"/>
      <c r="G202" s="564" t="s">
        <v>12</v>
      </c>
      <c r="H202" s="749"/>
      <c r="I202" s="230"/>
      <c r="J202" s="230"/>
      <c r="K202" s="230"/>
      <c r="L202" s="230"/>
      <c r="M202" s="552"/>
      <c r="N202" s="552"/>
      <c r="O202" s="552"/>
      <c r="P202" s="552"/>
      <c r="Q202" s="552"/>
      <c r="R202" s="226"/>
      <c r="S202" s="236"/>
      <c r="T202" s="227"/>
      <c r="U202" s="236"/>
      <c r="V202" s="228"/>
      <c r="W202" s="229"/>
      <c r="X202" s="228">
        <v>0</v>
      </c>
      <c r="Y202" s="236"/>
      <c r="Z202" s="228"/>
      <c r="AA202" s="229"/>
      <c r="AB202" s="237"/>
      <c r="AC202" s="228"/>
      <c r="AD202" s="765"/>
      <c r="AE202" s="238"/>
      <c r="AF202" s="227"/>
      <c r="AG202" s="237"/>
      <c r="AH202" s="230"/>
      <c r="AI202" s="227"/>
      <c r="AJ202" s="236"/>
      <c r="AK202" s="232"/>
      <c r="AL202" s="755"/>
      <c r="AM202" s="179"/>
      <c r="AN202" s="194"/>
      <c r="AO202" s="179"/>
      <c r="AP202" s="239"/>
      <c r="AQ202" s="239"/>
    </row>
    <row r="203" spans="1:78" ht="69.95" hidden="1" customHeight="1" x14ac:dyDescent="0.8">
      <c r="A203" s="735"/>
      <c r="B203" s="738"/>
      <c r="C203" s="742"/>
      <c r="D203" s="743"/>
      <c r="E203" s="762"/>
      <c r="F203" s="743"/>
      <c r="G203" s="558" t="s">
        <v>13</v>
      </c>
      <c r="H203" s="750"/>
      <c r="I203" s="235"/>
      <c r="J203" s="235"/>
      <c r="K203" s="235"/>
      <c r="L203" s="235"/>
      <c r="M203" s="553"/>
      <c r="N203" s="553"/>
      <c r="O203" s="553"/>
      <c r="P203" s="553"/>
      <c r="Q203" s="553"/>
      <c r="R203" s="231"/>
      <c r="S203" s="240"/>
      <c r="T203" s="232"/>
      <c r="U203" s="240"/>
      <c r="V203" s="233"/>
      <c r="W203" s="234"/>
      <c r="X203" s="233">
        <v>0</v>
      </c>
      <c r="Y203" s="240"/>
      <c r="Z203" s="233"/>
      <c r="AA203" s="234"/>
      <c r="AB203" s="241"/>
      <c r="AC203" s="233"/>
      <c r="AD203" s="756"/>
      <c r="AE203" s="242"/>
      <c r="AF203" s="232"/>
      <c r="AG203" s="241"/>
      <c r="AH203" s="235"/>
      <c r="AI203" s="232"/>
      <c r="AJ203" s="240"/>
      <c r="AK203" s="232"/>
      <c r="AL203" s="756"/>
      <c r="AM203" s="179"/>
      <c r="AN203" s="194"/>
      <c r="AO203" s="179"/>
      <c r="AP203" s="239"/>
      <c r="AQ203" s="239"/>
    </row>
    <row r="204" spans="1:78" ht="69.95" hidden="1" customHeight="1" thickBot="1" x14ac:dyDescent="0.85">
      <c r="A204" s="736"/>
      <c r="B204" s="739"/>
      <c r="C204" s="744"/>
      <c r="D204" s="745"/>
      <c r="E204" s="763"/>
      <c r="F204" s="745"/>
      <c r="G204" s="562" t="s">
        <v>14</v>
      </c>
      <c r="H204" s="751"/>
      <c r="I204" s="196">
        <f>SUM(I202:I203)</f>
        <v>0</v>
      </c>
      <c r="J204" s="196"/>
      <c r="K204" s="196"/>
      <c r="L204" s="196"/>
      <c r="M204" s="196">
        <f>SUM(M202:M203)</f>
        <v>0</v>
      </c>
      <c r="N204" s="196">
        <f t="shared" ref="N204:P204" si="401">SUM(N202:N203)</f>
        <v>0</v>
      </c>
      <c r="O204" s="196">
        <f t="shared" si="401"/>
        <v>0</v>
      </c>
      <c r="P204" s="196">
        <f t="shared" si="401"/>
        <v>0</v>
      </c>
      <c r="Q204" s="196">
        <f>SUM(Q202:Q203)</f>
        <v>0</v>
      </c>
      <c r="R204" s="201">
        <f>SUM(R202:R203)</f>
        <v>0</v>
      </c>
      <c r="S204" s="202"/>
      <c r="T204" s="199">
        <f>SUM(T202:T203)</f>
        <v>0</v>
      </c>
      <c r="U204" s="202"/>
      <c r="V204" s="201">
        <f>SUM(V202:V203)</f>
        <v>0</v>
      </c>
      <c r="W204" s="197"/>
      <c r="X204" s="201">
        <f>X203+X202</f>
        <v>0</v>
      </c>
      <c r="Y204" s="202"/>
      <c r="Z204" s="201">
        <f>SUM(Z202:Z203)</f>
        <v>0</v>
      </c>
      <c r="AA204" s="197"/>
      <c r="AB204" s="200"/>
      <c r="AC204" s="201">
        <f>SUM(AC202:AC203)</f>
        <v>0</v>
      </c>
      <c r="AD204" s="766"/>
      <c r="AE204" s="198"/>
      <c r="AF204" s="199">
        <f>SUM(AF202:AF203)</f>
        <v>0</v>
      </c>
      <c r="AG204" s="200"/>
      <c r="AH204" s="196">
        <f>SUM(AH202:AH203)</f>
        <v>0</v>
      </c>
      <c r="AI204" s="199"/>
      <c r="AJ204" s="202">
        <f t="shared" ref="AJ204" si="402">SUM(AJ202:AJ203)</f>
        <v>0</v>
      </c>
      <c r="AK204" s="224"/>
      <c r="AL204" s="757"/>
      <c r="AM204" s="204">
        <f>R204+T204+X204+Z204+AC204+AF204+AH204+AJ204+M204+V204</f>
        <v>0</v>
      </c>
      <c r="AN204" s="205">
        <f>I204-AM204</f>
        <v>0</v>
      </c>
      <c r="AO204" s="204">
        <f>J204</f>
        <v>0</v>
      </c>
      <c r="AP204" s="206">
        <f>S204+U204+Y204+AB204+AE204+AG204+AI204+AK204+W204+M204</f>
        <v>0</v>
      </c>
      <c r="AQ204" s="206">
        <f>AO204-AP204</f>
        <v>0</v>
      </c>
    </row>
    <row r="205" spans="1:78" ht="69.75" hidden="1" customHeight="1" x14ac:dyDescent="0.8">
      <c r="A205" s="734">
        <v>28101</v>
      </c>
      <c r="B205" s="737" t="s">
        <v>100</v>
      </c>
      <c r="C205" s="740" t="s">
        <v>175</v>
      </c>
      <c r="D205" s="741"/>
      <c r="E205" s="761"/>
      <c r="F205" s="741"/>
      <c r="G205" s="564" t="s">
        <v>12</v>
      </c>
      <c r="H205" s="749"/>
      <c r="I205" s="230"/>
      <c r="J205" s="230"/>
      <c r="K205" s="230"/>
      <c r="L205" s="230"/>
      <c r="M205" s="552"/>
      <c r="N205" s="552"/>
      <c r="O205" s="552"/>
      <c r="P205" s="552"/>
      <c r="Q205" s="552"/>
      <c r="R205" s="226"/>
      <c r="S205" s="236"/>
      <c r="T205" s="227"/>
      <c r="U205" s="236"/>
      <c r="V205" s="228"/>
      <c r="W205" s="229"/>
      <c r="X205" s="228">
        <v>0</v>
      </c>
      <c r="Y205" s="236"/>
      <c r="Z205" s="228"/>
      <c r="AA205" s="229"/>
      <c r="AB205" s="237"/>
      <c r="AC205" s="228"/>
      <c r="AD205" s="765"/>
      <c r="AE205" s="238"/>
      <c r="AF205" s="227"/>
      <c r="AG205" s="237"/>
      <c r="AH205" s="230"/>
      <c r="AI205" s="227"/>
      <c r="AJ205" s="236"/>
      <c r="AK205" s="232"/>
      <c r="AL205" s="755"/>
      <c r="AM205" s="179"/>
      <c r="AN205" s="194"/>
      <c r="AO205" s="179"/>
      <c r="AP205" s="239"/>
      <c r="AQ205" s="239"/>
    </row>
    <row r="206" spans="1:78" ht="69.95" hidden="1" customHeight="1" x14ac:dyDescent="0.8">
      <c r="A206" s="735"/>
      <c r="B206" s="738"/>
      <c r="C206" s="742"/>
      <c r="D206" s="743"/>
      <c r="E206" s="762"/>
      <c r="F206" s="743"/>
      <c r="G206" s="558" t="s">
        <v>13</v>
      </c>
      <c r="H206" s="750"/>
      <c r="I206" s="235"/>
      <c r="J206" s="235"/>
      <c r="K206" s="235"/>
      <c r="L206" s="235"/>
      <c r="M206" s="553"/>
      <c r="N206" s="553"/>
      <c r="O206" s="553"/>
      <c r="P206" s="553"/>
      <c r="Q206" s="553"/>
      <c r="R206" s="231"/>
      <c r="S206" s="240"/>
      <c r="T206" s="232"/>
      <c r="U206" s="240"/>
      <c r="V206" s="233"/>
      <c r="W206" s="234"/>
      <c r="X206" s="233">
        <v>0</v>
      </c>
      <c r="Y206" s="240"/>
      <c r="Z206" s="233"/>
      <c r="AA206" s="234"/>
      <c r="AB206" s="241"/>
      <c r="AC206" s="233"/>
      <c r="AD206" s="756"/>
      <c r="AE206" s="242"/>
      <c r="AF206" s="232"/>
      <c r="AG206" s="241"/>
      <c r="AH206" s="235"/>
      <c r="AI206" s="232"/>
      <c r="AJ206" s="240"/>
      <c r="AK206" s="232"/>
      <c r="AL206" s="756"/>
      <c r="AM206" s="179"/>
      <c r="AN206" s="194"/>
      <c r="AO206" s="179"/>
      <c r="AP206" s="239"/>
      <c r="AQ206" s="239"/>
    </row>
    <row r="207" spans="1:78" ht="69.95" hidden="1" customHeight="1" thickBot="1" x14ac:dyDescent="0.85">
      <c r="A207" s="736"/>
      <c r="B207" s="739"/>
      <c r="C207" s="744"/>
      <c r="D207" s="745"/>
      <c r="E207" s="763"/>
      <c r="F207" s="745"/>
      <c r="G207" s="562" t="s">
        <v>14</v>
      </c>
      <c r="H207" s="751"/>
      <c r="I207" s="196">
        <f>SUM(I205:I206)</f>
        <v>0</v>
      </c>
      <c r="J207" s="196"/>
      <c r="K207" s="196"/>
      <c r="L207" s="196"/>
      <c r="M207" s="196">
        <f>SUM(M205:M206)</f>
        <v>0</v>
      </c>
      <c r="N207" s="196">
        <f t="shared" ref="N207:P207" si="403">SUM(N205:N206)</f>
        <v>0</v>
      </c>
      <c r="O207" s="196">
        <f t="shared" si="403"/>
        <v>0</v>
      </c>
      <c r="P207" s="196">
        <f t="shared" si="403"/>
        <v>0</v>
      </c>
      <c r="Q207" s="196">
        <f>SUM(Q205:Q206)</f>
        <v>0</v>
      </c>
      <c r="R207" s="201">
        <f>SUM(R205:R206)</f>
        <v>0</v>
      </c>
      <c r="S207" s="202"/>
      <c r="T207" s="199">
        <f>SUM(T205:T206)</f>
        <v>0</v>
      </c>
      <c r="U207" s="202"/>
      <c r="V207" s="201">
        <f>SUM(V205:V206)</f>
        <v>0</v>
      </c>
      <c r="W207" s="197"/>
      <c r="X207" s="201">
        <f>X206+X205</f>
        <v>0</v>
      </c>
      <c r="Y207" s="202"/>
      <c r="Z207" s="201">
        <f>SUM(Z205:Z206)</f>
        <v>0</v>
      </c>
      <c r="AA207" s="197"/>
      <c r="AB207" s="200"/>
      <c r="AC207" s="201">
        <f>SUM(AC205:AC206)</f>
        <v>0</v>
      </c>
      <c r="AD207" s="766"/>
      <c r="AE207" s="198"/>
      <c r="AF207" s="199">
        <f>SUM(AF205:AF206)</f>
        <v>0</v>
      </c>
      <c r="AG207" s="200"/>
      <c r="AH207" s="196">
        <f>SUM(AH205:AH206)</f>
        <v>0</v>
      </c>
      <c r="AI207" s="199"/>
      <c r="AJ207" s="202">
        <f t="shared" ref="AJ207" si="404">SUM(AJ205:AJ206)</f>
        <v>0</v>
      </c>
      <c r="AK207" s="224"/>
      <c r="AL207" s="757"/>
      <c r="AM207" s="204">
        <f>R207+T207+X207+Z207+AC207+AF207+AH207+AJ207+M207+V207</f>
        <v>0</v>
      </c>
      <c r="AN207" s="205">
        <f>I207-AM207</f>
        <v>0</v>
      </c>
      <c r="AO207" s="204">
        <f>J207</f>
        <v>0</v>
      </c>
      <c r="AP207" s="206">
        <f>S207+U207+Y207+AB207+AE207+AG207+AI207+AK207+W207+M207</f>
        <v>0</v>
      </c>
      <c r="AQ207" s="206">
        <f>AO207-AP207</f>
        <v>0</v>
      </c>
    </row>
    <row r="208" spans="1:78" ht="69.75" customHeight="1" x14ac:dyDescent="0.8">
      <c r="A208" s="734">
        <v>28101</v>
      </c>
      <c r="B208" s="737" t="s">
        <v>171</v>
      </c>
      <c r="C208" s="740" t="s">
        <v>182</v>
      </c>
      <c r="D208" s="741"/>
      <c r="E208" s="746" t="s">
        <v>347</v>
      </c>
      <c r="F208" s="741" t="s">
        <v>373</v>
      </c>
      <c r="G208" s="564" t="s">
        <v>12</v>
      </c>
      <c r="H208" s="749"/>
      <c r="I208" s="230">
        <v>77992.36</v>
      </c>
      <c r="J208" s="230"/>
      <c r="K208" s="230"/>
      <c r="L208" s="230"/>
      <c r="M208" s="552"/>
      <c r="N208" s="552"/>
      <c r="O208" s="552"/>
      <c r="P208" s="552"/>
      <c r="Q208" s="552"/>
      <c r="R208" s="226"/>
      <c r="S208" s="236"/>
      <c r="T208" s="227"/>
      <c r="U208" s="236"/>
      <c r="V208" s="228">
        <v>40000</v>
      </c>
      <c r="W208" s="229"/>
      <c r="X208" s="228">
        <v>0</v>
      </c>
      <c r="Y208" s="236"/>
      <c r="Z208" s="228">
        <v>37992.36</v>
      </c>
      <c r="AA208" s="723" t="s">
        <v>363</v>
      </c>
      <c r="AB208" s="237"/>
      <c r="AC208" s="228"/>
      <c r="AD208" s="765"/>
      <c r="AE208" s="238"/>
      <c r="AF208" s="227"/>
      <c r="AG208" s="237"/>
      <c r="AH208" s="230"/>
      <c r="AI208" s="227"/>
      <c r="AJ208" s="236"/>
      <c r="AK208" s="232"/>
      <c r="AL208" s="729"/>
      <c r="AM208" s="179"/>
      <c r="AN208" s="194"/>
      <c r="AO208" s="179"/>
      <c r="AP208" s="239"/>
      <c r="AQ208" s="239"/>
    </row>
    <row r="209" spans="1:79" ht="69.95" customHeight="1" x14ac:dyDescent="0.8">
      <c r="A209" s="735"/>
      <c r="B209" s="738"/>
      <c r="C209" s="742"/>
      <c r="D209" s="743"/>
      <c r="E209" s="747"/>
      <c r="F209" s="743"/>
      <c r="G209" s="558" t="s">
        <v>13</v>
      </c>
      <c r="H209" s="750"/>
      <c r="I209" s="235"/>
      <c r="J209" s="235"/>
      <c r="K209" s="235"/>
      <c r="L209" s="235"/>
      <c r="M209" s="553"/>
      <c r="N209" s="553"/>
      <c r="O209" s="553"/>
      <c r="P209" s="553"/>
      <c r="Q209" s="553"/>
      <c r="R209" s="231"/>
      <c r="S209" s="240"/>
      <c r="T209" s="232"/>
      <c r="U209" s="240"/>
      <c r="V209" s="233"/>
      <c r="W209" s="234"/>
      <c r="X209" s="233">
        <v>0</v>
      </c>
      <c r="Y209" s="240"/>
      <c r="Z209" s="233"/>
      <c r="AA209" s="724"/>
      <c r="AB209" s="241"/>
      <c r="AC209" s="233"/>
      <c r="AD209" s="756"/>
      <c r="AE209" s="242"/>
      <c r="AF209" s="232"/>
      <c r="AG209" s="241"/>
      <c r="AH209" s="235"/>
      <c r="AI209" s="232"/>
      <c r="AJ209" s="240"/>
      <c r="AK209" s="232"/>
      <c r="AL209" s="730"/>
      <c r="AM209" s="179"/>
      <c r="AN209" s="194"/>
      <c r="AO209" s="179"/>
      <c r="AP209" s="239"/>
      <c r="AQ209" s="239"/>
    </row>
    <row r="210" spans="1:79" ht="69.95" customHeight="1" thickBot="1" x14ac:dyDescent="0.85">
      <c r="A210" s="736"/>
      <c r="B210" s="739"/>
      <c r="C210" s="744"/>
      <c r="D210" s="745"/>
      <c r="E210" s="748"/>
      <c r="F210" s="745"/>
      <c r="G210" s="562" t="s">
        <v>14</v>
      </c>
      <c r="H210" s="751"/>
      <c r="I210" s="196">
        <f>SUM(I208:I209)</f>
        <v>77992.36</v>
      </c>
      <c r="J210" s="196"/>
      <c r="K210" s="196"/>
      <c r="L210" s="196"/>
      <c r="M210" s="196">
        <f>SUM(M208:M209)</f>
        <v>0</v>
      </c>
      <c r="N210" s="196">
        <f t="shared" ref="N210:P210" si="405">SUM(N208:N209)</f>
        <v>0</v>
      </c>
      <c r="O210" s="196">
        <f t="shared" si="405"/>
        <v>0</v>
      </c>
      <c r="P210" s="196">
        <f t="shared" si="405"/>
        <v>0</v>
      </c>
      <c r="Q210" s="196">
        <f>SUM(Q208:Q209)</f>
        <v>0</v>
      </c>
      <c r="R210" s="201">
        <f>SUM(R208:R209)</f>
        <v>0</v>
      </c>
      <c r="S210" s="202"/>
      <c r="T210" s="199">
        <f>SUM(T208:T209)</f>
        <v>0</v>
      </c>
      <c r="U210" s="202"/>
      <c r="V210" s="201">
        <f>SUM(V208:V209)</f>
        <v>40000</v>
      </c>
      <c r="W210" s="197"/>
      <c r="X210" s="201">
        <f>X209+X208</f>
        <v>0</v>
      </c>
      <c r="Y210" s="202"/>
      <c r="Z210" s="201">
        <f>SUM(Z208:Z209)</f>
        <v>37992.36</v>
      </c>
      <c r="AA210" s="725"/>
      <c r="AB210" s="200"/>
      <c r="AC210" s="201">
        <f>SUM(AC208:AC209)</f>
        <v>0</v>
      </c>
      <c r="AD210" s="766"/>
      <c r="AE210" s="198"/>
      <c r="AF210" s="199">
        <f>SUM(AF208:AF209)</f>
        <v>0</v>
      </c>
      <c r="AG210" s="200"/>
      <c r="AH210" s="196">
        <f>SUM(AH208:AH209)</f>
        <v>0</v>
      </c>
      <c r="AI210" s="199"/>
      <c r="AJ210" s="202">
        <f t="shared" ref="AJ210" si="406">SUM(AJ208:AJ209)</f>
        <v>0</v>
      </c>
      <c r="AK210" s="224"/>
      <c r="AL210" s="731"/>
      <c r="AM210" s="204">
        <f>R210+T210+X210+Z210+AC210+AF210+AH210+AJ210+M210+V210</f>
        <v>77992.36</v>
      </c>
      <c r="AN210" s="205">
        <f>I210-AM210</f>
        <v>0</v>
      </c>
      <c r="AO210" s="204">
        <f>J210</f>
        <v>0</v>
      </c>
      <c r="AP210" s="206">
        <f>S210+U210+Y210+AB210+AE210+AG210+AI210+AK210+W210+M210</f>
        <v>0</v>
      </c>
      <c r="AQ210" s="206">
        <f>AO210-AP210</f>
        <v>0</v>
      </c>
    </row>
    <row r="211" spans="1:79" ht="69.75" customHeight="1" x14ac:dyDescent="0.8">
      <c r="A211" s="734">
        <v>28101</v>
      </c>
      <c r="B211" s="737" t="s">
        <v>246</v>
      </c>
      <c r="C211" s="740" t="s">
        <v>360</v>
      </c>
      <c r="D211" s="741"/>
      <c r="E211" s="746" t="s">
        <v>347</v>
      </c>
      <c r="F211" s="741" t="s">
        <v>373</v>
      </c>
      <c r="G211" s="564" t="s">
        <v>12</v>
      </c>
      <c r="H211" s="749"/>
      <c r="I211" s="230">
        <v>542885.11</v>
      </c>
      <c r="J211" s="230"/>
      <c r="K211" s="230"/>
      <c r="L211" s="230"/>
      <c r="M211" s="552">
        <v>542885.11</v>
      </c>
      <c r="N211" s="552"/>
      <c r="O211" s="552"/>
      <c r="P211" s="552"/>
      <c r="Q211" s="552"/>
      <c r="R211" s="226"/>
      <c r="S211" s="236"/>
      <c r="T211" s="227"/>
      <c r="U211" s="236"/>
      <c r="V211" s="228"/>
      <c r="W211" s="229"/>
      <c r="X211" s="228">
        <v>0</v>
      </c>
      <c r="Y211" s="236"/>
      <c r="Z211" s="228"/>
      <c r="AA211" s="229"/>
      <c r="AB211" s="237"/>
      <c r="AC211" s="228"/>
      <c r="AD211" s="765"/>
      <c r="AE211" s="238"/>
      <c r="AF211" s="227"/>
      <c r="AG211" s="237"/>
      <c r="AH211" s="230"/>
      <c r="AI211" s="227"/>
      <c r="AJ211" s="236"/>
      <c r="AK211" s="232"/>
      <c r="AL211" s="729"/>
      <c r="AM211" s="179"/>
      <c r="AN211" s="194"/>
      <c r="AO211" s="179"/>
      <c r="AP211" s="239"/>
      <c r="AQ211" s="239"/>
    </row>
    <row r="212" spans="1:79" ht="69.95" customHeight="1" x14ac:dyDescent="0.8">
      <c r="A212" s="735"/>
      <c r="B212" s="738"/>
      <c r="C212" s="742"/>
      <c r="D212" s="743"/>
      <c r="E212" s="747"/>
      <c r="F212" s="743"/>
      <c r="G212" s="558" t="s">
        <v>13</v>
      </c>
      <c r="H212" s="750"/>
      <c r="I212" s="235"/>
      <c r="J212" s="235"/>
      <c r="K212" s="235"/>
      <c r="L212" s="235"/>
      <c r="M212" s="553"/>
      <c r="N212" s="553"/>
      <c r="O212" s="553"/>
      <c r="P212" s="553"/>
      <c r="Q212" s="553"/>
      <c r="R212" s="231"/>
      <c r="S212" s="240"/>
      <c r="T212" s="232"/>
      <c r="U212" s="240"/>
      <c r="V212" s="233"/>
      <c r="W212" s="234"/>
      <c r="X212" s="233">
        <v>0</v>
      </c>
      <c r="Y212" s="240"/>
      <c r="Z212" s="233"/>
      <c r="AA212" s="234"/>
      <c r="AB212" s="241"/>
      <c r="AC212" s="233">
        <v>0</v>
      </c>
      <c r="AD212" s="756"/>
      <c r="AE212" s="242"/>
      <c r="AF212" s="232"/>
      <c r="AG212" s="241"/>
      <c r="AH212" s="235"/>
      <c r="AI212" s="232"/>
      <c r="AJ212" s="240"/>
      <c r="AK212" s="232"/>
      <c r="AL212" s="730"/>
      <c r="AM212" s="179"/>
      <c r="AN212" s="194"/>
      <c r="AO212" s="179"/>
      <c r="AP212" s="239"/>
      <c r="AQ212" s="239"/>
    </row>
    <row r="213" spans="1:79" ht="69.95" customHeight="1" thickBot="1" x14ac:dyDescent="0.85">
      <c r="A213" s="736"/>
      <c r="B213" s="739"/>
      <c r="C213" s="744"/>
      <c r="D213" s="745"/>
      <c r="E213" s="748"/>
      <c r="F213" s="745"/>
      <c r="G213" s="562" t="s">
        <v>14</v>
      </c>
      <c r="H213" s="751"/>
      <c r="I213" s="196">
        <f>SUM(I211:I212)</f>
        <v>542885.11</v>
      </c>
      <c r="J213" s="196"/>
      <c r="K213" s="196"/>
      <c r="L213" s="196"/>
      <c r="M213" s="196">
        <f t="shared" ref="M213:R213" si="407">SUM(M211:M212)</f>
        <v>542885.11</v>
      </c>
      <c r="N213" s="196">
        <f t="shared" si="407"/>
        <v>0</v>
      </c>
      <c r="O213" s="196">
        <f t="shared" si="407"/>
        <v>0</v>
      </c>
      <c r="P213" s="196">
        <f t="shared" si="407"/>
        <v>0</v>
      </c>
      <c r="Q213" s="196">
        <f t="shared" si="407"/>
        <v>0</v>
      </c>
      <c r="R213" s="201">
        <f t="shared" si="407"/>
        <v>0</v>
      </c>
      <c r="S213" s="202"/>
      <c r="T213" s="199">
        <f>SUM(T211:T212)</f>
        <v>0</v>
      </c>
      <c r="U213" s="202"/>
      <c r="V213" s="201">
        <f>SUM(V211:V212)</f>
        <v>0</v>
      </c>
      <c r="W213" s="197"/>
      <c r="X213" s="201">
        <f>X212+X211</f>
        <v>0</v>
      </c>
      <c r="Y213" s="202"/>
      <c r="Z213" s="201">
        <f>SUM(Z211:Z212)</f>
        <v>0</v>
      </c>
      <c r="AA213" s="197"/>
      <c r="AB213" s="200"/>
      <c r="AC213" s="201">
        <f>SUM(AC211:AC212)</f>
        <v>0</v>
      </c>
      <c r="AD213" s="766"/>
      <c r="AE213" s="198"/>
      <c r="AF213" s="199">
        <f>SUM(AF211:AF212)</f>
        <v>0</v>
      </c>
      <c r="AG213" s="200"/>
      <c r="AH213" s="196">
        <f>SUM(AH211:AH212)</f>
        <v>0</v>
      </c>
      <c r="AI213" s="199"/>
      <c r="AJ213" s="202">
        <f>SUM(AJ211:AJ212)</f>
        <v>0</v>
      </c>
      <c r="AK213" s="224"/>
      <c r="AL213" s="731"/>
      <c r="AM213" s="204">
        <f>R213+T213+X213+Z213+AC213+AF213+AH213+AJ213+M213+V213</f>
        <v>542885.11</v>
      </c>
      <c r="AN213" s="205">
        <f>I213-AM213</f>
        <v>0</v>
      </c>
      <c r="AO213" s="204">
        <f>J213</f>
        <v>0</v>
      </c>
      <c r="AP213" s="206">
        <f>S213+U213+Y213+AB213+AE213+AG213+AI213+AK213+W213+M213</f>
        <v>542885.11</v>
      </c>
      <c r="AQ213" s="206">
        <f>AO213-AP213</f>
        <v>-542885.11</v>
      </c>
    </row>
    <row r="214" spans="1:79" ht="69.75" customHeight="1" x14ac:dyDescent="0.8">
      <c r="A214" s="734">
        <v>28101</v>
      </c>
      <c r="B214" s="737" t="s">
        <v>2</v>
      </c>
      <c r="C214" s="740" t="s">
        <v>350</v>
      </c>
      <c r="D214" s="741"/>
      <c r="E214" s="746" t="s">
        <v>347</v>
      </c>
      <c r="F214" s="741" t="s">
        <v>373</v>
      </c>
      <c r="G214" s="564" t="s">
        <v>12</v>
      </c>
      <c r="H214" s="749"/>
      <c r="I214" s="230">
        <v>144534.31</v>
      </c>
      <c r="J214" s="230"/>
      <c r="K214" s="230"/>
      <c r="L214" s="230"/>
      <c r="M214" s="552">
        <v>22732.81</v>
      </c>
      <c r="N214" s="552"/>
      <c r="O214" s="552"/>
      <c r="P214" s="552"/>
      <c r="Q214" s="552"/>
      <c r="R214" s="226">
        <v>20000</v>
      </c>
      <c r="S214" s="236"/>
      <c r="T214" s="227"/>
      <c r="U214" s="236"/>
      <c r="V214" s="228"/>
      <c r="W214" s="229"/>
      <c r="X214" s="228">
        <v>0</v>
      </c>
      <c r="Y214" s="236"/>
      <c r="Z214" s="228">
        <v>101801.5</v>
      </c>
      <c r="AA214" s="723" t="s">
        <v>364</v>
      </c>
      <c r="AB214" s="237"/>
      <c r="AC214" s="228"/>
      <c r="AD214" s="765"/>
      <c r="AE214" s="238"/>
      <c r="AF214" s="227"/>
      <c r="AG214" s="237"/>
      <c r="AH214" s="230"/>
      <c r="AI214" s="227"/>
      <c r="AJ214" s="236"/>
      <c r="AK214" s="232"/>
      <c r="AL214" s="729"/>
      <c r="AM214" s="179"/>
      <c r="AN214" s="194"/>
      <c r="AO214" s="179"/>
      <c r="AP214" s="239"/>
      <c r="AQ214" s="239"/>
    </row>
    <row r="215" spans="1:79" ht="69.95" customHeight="1" x14ac:dyDescent="0.8">
      <c r="A215" s="735"/>
      <c r="B215" s="738"/>
      <c r="C215" s="742"/>
      <c r="D215" s="743"/>
      <c r="E215" s="747"/>
      <c r="F215" s="743"/>
      <c r="G215" s="558" t="s">
        <v>13</v>
      </c>
      <c r="H215" s="750"/>
      <c r="I215" s="235"/>
      <c r="J215" s="235"/>
      <c r="K215" s="235"/>
      <c r="L215" s="235"/>
      <c r="M215" s="553"/>
      <c r="N215" s="553"/>
      <c r="O215" s="553"/>
      <c r="P215" s="553"/>
      <c r="Q215" s="553"/>
      <c r="R215" s="231"/>
      <c r="S215" s="240"/>
      <c r="T215" s="232"/>
      <c r="U215" s="240"/>
      <c r="V215" s="233"/>
      <c r="W215" s="234"/>
      <c r="X215" s="233">
        <v>0</v>
      </c>
      <c r="Y215" s="240"/>
      <c r="Z215" s="233"/>
      <c r="AA215" s="724"/>
      <c r="AB215" s="241"/>
      <c r="AC215" s="233">
        <v>0</v>
      </c>
      <c r="AD215" s="756"/>
      <c r="AE215" s="242"/>
      <c r="AF215" s="232"/>
      <c r="AG215" s="241"/>
      <c r="AH215" s="235"/>
      <c r="AI215" s="232"/>
      <c r="AJ215" s="240"/>
      <c r="AK215" s="232"/>
      <c r="AL215" s="730"/>
      <c r="AM215" s="179"/>
      <c r="AN215" s="194"/>
      <c r="AO215" s="179"/>
      <c r="AP215" s="239"/>
      <c r="AQ215" s="239"/>
    </row>
    <row r="216" spans="1:79" ht="69.95" customHeight="1" thickBot="1" x14ac:dyDescent="0.85">
      <c r="A216" s="736"/>
      <c r="B216" s="739"/>
      <c r="C216" s="744"/>
      <c r="D216" s="745"/>
      <c r="E216" s="748"/>
      <c r="F216" s="745"/>
      <c r="G216" s="562" t="s">
        <v>14</v>
      </c>
      <c r="H216" s="751"/>
      <c r="I216" s="196">
        <f>SUM(I214:I215)</f>
        <v>144534.31</v>
      </c>
      <c r="J216" s="196">
        <v>0</v>
      </c>
      <c r="K216" s="196"/>
      <c r="L216" s="196"/>
      <c r="M216" s="196">
        <f t="shared" ref="M216:R216" si="408">SUM(M214:M215)</f>
        <v>22732.81</v>
      </c>
      <c r="N216" s="196">
        <f t="shared" si="408"/>
        <v>0</v>
      </c>
      <c r="O216" s="196">
        <f t="shared" si="408"/>
        <v>0</v>
      </c>
      <c r="P216" s="196">
        <f t="shared" si="408"/>
        <v>0</v>
      </c>
      <c r="Q216" s="196">
        <f t="shared" si="408"/>
        <v>0</v>
      </c>
      <c r="R216" s="201">
        <f t="shared" si="408"/>
        <v>20000</v>
      </c>
      <c r="S216" s="202"/>
      <c r="T216" s="199">
        <f>SUM(T214:T215)</f>
        <v>0</v>
      </c>
      <c r="U216" s="202"/>
      <c r="V216" s="201">
        <f>SUM(V214:V215)</f>
        <v>0</v>
      </c>
      <c r="W216" s="197"/>
      <c r="X216" s="201">
        <f>X215+X214</f>
        <v>0</v>
      </c>
      <c r="Y216" s="202"/>
      <c r="Z216" s="201">
        <f>SUM(Z214:Z215)</f>
        <v>101801.5</v>
      </c>
      <c r="AA216" s="725"/>
      <c r="AB216" s="200"/>
      <c r="AC216" s="201">
        <f>SUM(AC214:AC215)</f>
        <v>0</v>
      </c>
      <c r="AD216" s="766"/>
      <c r="AE216" s="198"/>
      <c r="AF216" s="199">
        <f>SUM(AF214:AF215)</f>
        <v>0</v>
      </c>
      <c r="AG216" s="200"/>
      <c r="AH216" s="196">
        <f>SUM(AH214:AH215)</f>
        <v>0</v>
      </c>
      <c r="AI216" s="199"/>
      <c r="AJ216" s="202">
        <f>SUM(AJ214:AJ215)</f>
        <v>0</v>
      </c>
      <c r="AK216" s="224"/>
      <c r="AL216" s="731"/>
      <c r="AM216" s="204">
        <f>R216+T216+X216+Z216+AC216+AF216+AH216+AJ216+M216+V216</f>
        <v>144534.31</v>
      </c>
      <c r="AN216" s="205">
        <f>I216-AM216</f>
        <v>0</v>
      </c>
      <c r="AO216" s="204">
        <f>J216</f>
        <v>0</v>
      </c>
      <c r="AP216" s="206">
        <f>S216+U216+Y216+AB216+AE216+AG216+AI216+AK216+W216+M216</f>
        <v>22732.81</v>
      </c>
      <c r="AQ216" s="206">
        <f>AO216-AP216</f>
        <v>-22732.81</v>
      </c>
    </row>
    <row r="217" spans="1:79" ht="69.75" hidden="1" customHeight="1" x14ac:dyDescent="0.8">
      <c r="A217" s="734">
        <v>28101</v>
      </c>
      <c r="B217" s="737" t="s">
        <v>288</v>
      </c>
      <c r="C217" s="740" t="s">
        <v>289</v>
      </c>
      <c r="D217" s="741"/>
      <c r="E217" s="761"/>
      <c r="F217" s="741"/>
      <c r="G217" s="564" t="s">
        <v>12</v>
      </c>
      <c r="H217" s="749"/>
      <c r="I217" s="230"/>
      <c r="J217" s="230"/>
      <c r="K217" s="230"/>
      <c r="L217" s="230"/>
      <c r="M217" s="552"/>
      <c r="N217" s="552"/>
      <c r="O217" s="552"/>
      <c r="P217" s="552"/>
      <c r="Q217" s="552"/>
      <c r="R217" s="226"/>
      <c r="S217" s="236"/>
      <c r="T217" s="227"/>
      <c r="U217" s="236"/>
      <c r="V217" s="228"/>
      <c r="W217" s="229"/>
      <c r="X217" s="228">
        <v>0</v>
      </c>
      <c r="Y217" s="236"/>
      <c r="Z217" s="228"/>
      <c r="AA217" s="229"/>
      <c r="AB217" s="237"/>
      <c r="AC217" s="228"/>
      <c r="AD217" s="765"/>
      <c r="AE217" s="238"/>
      <c r="AF217" s="227"/>
      <c r="AG217" s="237"/>
      <c r="AH217" s="230"/>
      <c r="AI217" s="227"/>
      <c r="AJ217" s="236"/>
      <c r="AK217" s="232"/>
      <c r="AL217" s="729"/>
      <c r="AM217" s="179"/>
      <c r="AN217" s="194"/>
      <c r="AO217" s="179"/>
      <c r="AP217" s="239"/>
      <c r="AQ217" s="239"/>
    </row>
    <row r="218" spans="1:79" ht="69.95" hidden="1" customHeight="1" x14ac:dyDescent="0.8">
      <c r="A218" s="735"/>
      <c r="B218" s="738"/>
      <c r="C218" s="742"/>
      <c r="D218" s="743"/>
      <c r="E218" s="762"/>
      <c r="F218" s="743"/>
      <c r="G218" s="558" t="s">
        <v>13</v>
      </c>
      <c r="H218" s="750"/>
      <c r="I218" s="235"/>
      <c r="J218" s="235"/>
      <c r="K218" s="235"/>
      <c r="L218" s="235"/>
      <c r="M218" s="553"/>
      <c r="N218" s="553"/>
      <c r="O218" s="553"/>
      <c r="P218" s="553"/>
      <c r="Q218" s="553"/>
      <c r="R218" s="231"/>
      <c r="S218" s="240"/>
      <c r="T218" s="232"/>
      <c r="U218" s="240"/>
      <c r="V218" s="233"/>
      <c r="W218" s="234"/>
      <c r="X218" s="233">
        <v>0</v>
      </c>
      <c r="Y218" s="240"/>
      <c r="Z218" s="233"/>
      <c r="AA218" s="234"/>
      <c r="AB218" s="241"/>
      <c r="AC218" s="233">
        <v>0</v>
      </c>
      <c r="AD218" s="756"/>
      <c r="AE218" s="242"/>
      <c r="AF218" s="232"/>
      <c r="AG218" s="241"/>
      <c r="AH218" s="235"/>
      <c r="AI218" s="232"/>
      <c r="AJ218" s="240"/>
      <c r="AK218" s="232"/>
      <c r="AL218" s="730"/>
      <c r="AM218" s="179"/>
      <c r="AN218" s="194"/>
      <c r="AO218" s="179"/>
      <c r="AP218" s="239"/>
      <c r="AQ218" s="239"/>
    </row>
    <row r="219" spans="1:79" ht="69.95" hidden="1" customHeight="1" thickBot="1" x14ac:dyDescent="0.85">
      <c r="A219" s="736"/>
      <c r="B219" s="739"/>
      <c r="C219" s="744"/>
      <c r="D219" s="745"/>
      <c r="E219" s="763"/>
      <c r="F219" s="745"/>
      <c r="G219" s="562" t="s">
        <v>14</v>
      </c>
      <c r="H219" s="751"/>
      <c r="I219" s="196">
        <f>SUM(I217:I218)</f>
        <v>0</v>
      </c>
      <c r="J219" s="196"/>
      <c r="K219" s="196"/>
      <c r="L219" s="196"/>
      <c r="M219" s="196">
        <f t="shared" ref="M219:R219" si="409">SUM(M217:M218)</f>
        <v>0</v>
      </c>
      <c r="N219" s="196">
        <f t="shared" si="409"/>
        <v>0</v>
      </c>
      <c r="O219" s="196">
        <f t="shared" si="409"/>
        <v>0</v>
      </c>
      <c r="P219" s="196">
        <f t="shared" si="409"/>
        <v>0</v>
      </c>
      <c r="Q219" s="196">
        <f t="shared" si="409"/>
        <v>0</v>
      </c>
      <c r="R219" s="201">
        <f t="shared" si="409"/>
        <v>0</v>
      </c>
      <c r="S219" s="202"/>
      <c r="T219" s="199">
        <f>SUM(T217:T218)</f>
        <v>0</v>
      </c>
      <c r="U219" s="202"/>
      <c r="V219" s="201">
        <f>SUM(V217:V218)</f>
        <v>0</v>
      </c>
      <c r="W219" s="197"/>
      <c r="X219" s="201">
        <f>X218+X217</f>
        <v>0</v>
      </c>
      <c r="Y219" s="202"/>
      <c r="Z219" s="201">
        <f>SUM(Z217:Z218)</f>
        <v>0</v>
      </c>
      <c r="AA219" s="197"/>
      <c r="AB219" s="200"/>
      <c r="AC219" s="201">
        <f>SUM(AC217:AC218)</f>
        <v>0</v>
      </c>
      <c r="AD219" s="766"/>
      <c r="AE219" s="198"/>
      <c r="AF219" s="199">
        <f>SUM(AF217:AF218)</f>
        <v>0</v>
      </c>
      <c r="AG219" s="200"/>
      <c r="AH219" s="196">
        <f>SUM(AH217:AH218)</f>
        <v>0</v>
      </c>
      <c r="AI219" s="199"/>
      <c r="AJ219" s="202">
        <f>SUM(AJ217:AJ218)</f>
        <v>0</v>
      </c>
      <c r="AK219" s="224"/>
      <c r="AL219" s="731"/>
      <c r="AM219" s="204">
        <f>R219+T219+X219+Z219+AC219+AF219+AH219+AJ219+M219+V219</f>
        <v>0</v>
      </c>
      <c r="AN219" s="205">
        <f>I219-AM219</f>
        <v>0</v>
      </c>
      <c r="AO219" s="204">
        <f>J219</f>
        <v>0</v>
      </c>
      <c r="AP219" s="206">
        <f>S219+U219+Y219+AB219+AE219+AG219+AI219+AK219+W219+M219</f>
        <v>0</v>
      </c>
      <c r="AQ219" s="206">
        <f>AO219-AP219</f>
        <v>0</v>
      </c>
    </row>
    <row r="220" spans="1:79" ht="69.75" hidden="1" customHeight="1" x14ac:dyDescent="0.8">
      <c r="A220" s="734">
        <v>28101</v>
      </c>
      <c r="B220" s="737" t="s">
        <v>282</v>
      </c>
      <c r="C220" s="740" t="s">
        <v>283</v>
      </c>
      <c r="D220" s="741"/>
      <c r="E220" s="761"/>
      <c r="F220" s="741"/>
      <c r="G220" s="564" t="s">
        <v>12</v>
      </c>
      <c r="H220" s="749"/>
      <c r="I220" s="230"/>
      <c r="J220" s="230"/>
      <c r="K220" s="230"/>
      <c r="L220" s="230"/>
      <c r="M220" s="552"/>
      <c r="N220" s="552"/>
      <c r="O220" s="552"/>
      <c r="P220" s="552"/>
      <c r="Q220" s="552"/>
      <c r="R220" s="226"/>
      <c r="S220" s="236"/>
      <c r="T220" s="227"/>
      <c r="U220" s="236"/>
      <c r="V220" s="228"/>
      <c r="W220" s="229"/>
      <c r="X220" s="228">
        <v>0</v>
      </c>
      <c r="Y220" s="236"/>
      <c r="Z220" s="228"/>
      <c r="AA220" s="229"/>
      <c r="AB220" s="237"/>
      <c r="AC220" s="228"/>
      <c r="AD220" s="765"/>
      <c r="AE220" s="238"/>
      <c r="AF220" s="227"/>
      <c r="AG220" s="237"/>
      <c r="AH220" s="230"/>
      <c r="AI220" s="227"/>
      <c r="AJ220" s="236"/>
      <c r="AK220" s="232"/>
      <c r="AL220" s="729"/>
      <c r="AM220" s="179"/>
      <c r="AN220" s="194"/>
      <c r="AO220" s="179"/>
      <c r="AP220" s="239"/>
      <c r="AQ220" s="239"/>
    </row>
    <row r="221" spans="1:79" ht="69.95" hidden="1" customHeight="1" x14ac:dyDescent="0.8">
      <c r="A221" s="735"/>
      <c r="B221" s="738"/>
      <c r="C221" s="742"/>
      <c r="D221" s="743"/>
      <c r="E221" s="762"/>
      <c r="F221" s="743"/>
      <c r="G221" s="558" t="s">
        <v>13</v>
      </c>
      <c r="H221" s="750"/>
      <c r="I221" s="235"/>
      <c r="J221" s="235"/>
      <c r="K221" s="235"/>
      <c r="L221" s="235"/>
      <c r="M221" s="553"/>
      <c r="N221" s="553"/>
      <c r="O221" s="553"/>
      <c r="P221" s="553"/>
      <c r="Q221" s="553"/>
      <c r="R221" s="231"/>
      <c r="S221" s="240"/>
      <c r="T221" s="232"/>
      <c r="U221" s="240"/>
      <c r="V221" s="233"/>
      <c r="W221" s="234"/>
      <c r="X221" s="233">
        <v>0</v>
      </c>
      <c r="Y221" s="240"/>
      <c r="Z221" s="233"/>
      <c r="AA221" s="234"/>
      <c r="AB221" s="241"/>
      <c r="AC221" s="233"/>
      <c r="AD221" s="756"/>
      <c r="AE221" s="242"/>
      <c r="AF221" s="232"/>
      <c r="AG221" s="241"/>
      <c r="AH221" s="235"/>
      <c r="AI221" s="232"/>
      <c r="AJ221" s="240"/>
      <c r="AK221" s="232"/>
      <c r="AL221" s="730"/>
      <c r="AM221" s="179"/>
      <c r="AN221" s="194"/>
      <c r="AO221" s="179"/>
      <c r="AP221" s="239"/>
      <c r="AQ221" s="239"/>
    </row>
    <row r="222" spans="1:79" ht="69.95" hidden="1" customHeight="1" thickBot="1" x14ac:dyDescent="0.85">
      <c r="A222" s="736"/>
      <c r="B222" s="739"/>
      <c r="C222" s="744"/>
      <c r="D222" s="745"/>
      <c r="E222" s="763"/>
      <c r="F222" s="745"/>
      <c r="G222" s="562" t="s">
        <v>14</v>
      </c>
      <c r="H222" s="751"/>
      <c r="I222" s="196">
        <f>SUM(I220:I221)</f>
        <v>0</v>
      </c>
      <c r="J222" s="196"/>
      <c r="K222" s="196"/>
      <c r="L222" s="196"/>
      <c r="M222" s="196">
        <f>SUM(M220:M221)</f>
        <v>0</v>
      </c>
      <c r="N222" s="196">
        <f t="shared" ref="N222:P222" si="410">SUM(N220:N221)</f>
        <v>0</v>
      </c>
      <c r="O222" s="196">
        <f t="shared" si="410"/>
        <v>0</v>
      </c>
      <c r="P222" s="196">
        <f t="shared" si="410"/>
        <v>0</v>
      </c>
      <c r="Q222" s="196">
        <f>SUM(Q220:Q221)</f>
        <v>0</v>
      </c>
      <c r="R222" s="201">
        <f>SUM(R220:R221)</f>
        <v>0</v>
      </c>
      <c r="S222" s="202"/>
      <c r="T222" s="199">
        <f>SUM(T220:T221)</f>
        <v>0</v>
      </c>
      <c r="U222" s="202"/>
      <c r="V222" s="201">
        <f>SUM(V220:V221)</f>
        <v>0</v>
      </c>
      <c r="W222" s="197"/>
      <c r="X222" s="201">
        <f>X221+X220</f>
        <v>0</v>
      </c>
      <c r="Y222" s="202"/>
      <c r="Z222" s="201">
        <f>SUM(Z220:Z221)</f>
        <v>0</v>
      </c>
      <c r="AA222" s="197"/>
      <c r="AB222" s="200"/>
      <c r="AC222" s="201">
        <f>SUM(AC220:AC221)</f>
        <v>0</v>
      </c>
      <c r="AD222" s="766"/>
      <c r="AE222" s="198"/>
      <c r="AF222" s="199">
        <f>SUM(AF220:AF221)</f>
        <v>0</v>
      </c>
      <c r="AG222" s="200"/>
      <c r="AH222" s="196">
        <f>SUM(AH220:AH221)</f>
        <v>0</v>
      </c>
      <c r="AI222" s="199"/>
      <c r="AJ222" s="202">
        <f t="shared" ref="AJ222" si="411">SUM(AJ220:AJ221)</f>
        <v>0</v>
      </c>
      <c r="AK222" s="224"/>
      <c r="AL222" s="731"/>
      <c r="AM222" s="204">
        <f>R222+T222+X222+Z222+AC222+AF222+AH222+AJ222+M222+V222</f>
        <v>0</v>
      </c>
      <c r="AN222" s="205">
        <f>I222-AM222</f>
        <v>0</v>
      </c>
      <c r="AO222" s="204">
        <f>J222</f>
        <v>0</v>
      </c>
      <c r="AP222" s="206">
        <f>S222+U222+Y222+AB222+AE222+AG222+AI222+AK222+W222+M222</f>
        <v>0</v>
      </c>
      <c r="AQ222" s="206">
        <f>AO222-AP222</f>
        <v>0</v>
      </c>
    </row>
    <row r="223" spans="1:79" s="221" customFormat="1" ht="69.95" hidden="1" customHeight="1" x14ac:dyDescent="0.8">
      <c r="A223" s="734"/>
      <c r="B223" s="737"/>
      <c r="C223" s="740"/>
      <c r="D223" s="741"/>
      <c r="E223" s="761"/>
      <c r="F223" s="741"/>
      <c r="G223" s="564" t="s">
        <v>12</v>
      </c>
      <c r="H223" s="749"/>
      <c r="I223" s="168"/>
      <c r="J223" s="168"/>
      <c r="K223" s="168"/>
      <c r="L223" s="168"/>
      <c r="M223" s="169"/>
      <c r="N223" s="169"/>
      <c r="O223" s="169"/>
      <c r="P223" s="169"/>
      <c r="Q223" s="169"/>
      <c r="R223" s="219"/>
      <c r="S223" s="175"/>
      <c r="T223" s="171"/>
      <c r="U223" s="175"/>
      <c r="V223" s="220"/>
      <c r="W223" s="173"/>
      <c r="X223" s="220"/>
      <c r="Y223" s="175"/>
      <c r="Z223" s="220"/>
      <c r="AA223" s="173"/>
      <c r="AB223" s="172"/>
      <c r="AC223" s="220"/>
      <c r="AD223" s="775"/>
      <c r="AE223" s="170"/>
      <c r="AF223" s="171"/>
      <c r="AG223" s="172"/>
      <c r="AH223" s="168"/>
      <c r="AI223" s="171"/>
      <c r="AJ223" s="175"/>
      <c r="AK223" s="191"/>
      <c r="AL223" s="729"/>
      <c r="AM223" s="179"/>
      <c r="AN223" s="194"/>
      <c r="AO223" s="179"/>
      <c r="AP223" s="180"/>
      <c r="AQ223" s="180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3"/>
      <c r="BM223" s="163"/>
      <c r="BN223" s="163"/>
      <c r="BO223" s="163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3"/>
      <c r="CA223" s="163"/>
    </row>
    <row r="224" spans="1:79" s="221" customFormat="1" ht="69.95" hidden="1" customHeight="1" x14ac:dyDescent="0.8">
      <c r="A224" s="735"/>
      <c r="B224" s="738"/>
      <c r="C224" s="742"/>
      <c r="D224" s="743"/>
      <c r="E224" s="762"/>
      <c r="F224" s="743"/>
      <c r="G224" s="558" t="s">
        <v>13</v>
      </c>
      <c r="H224" s="750"/>
      <c r="I224" s="182"/>
      <c r="J224" s="182"/>
      <c r="K224" s="182"/>
      <c r="L224" s="182"/>
      <c r="M224" s="192"/>
      <c r="N224" s="192"/>
      <c r="O224" s="192"/>
      <c r="P224" s="192"/>
      <c r="Q224" s="192"/>
      <c r="R224" s="222"/>
      <c r="S224" s="190"/>
      <c r="T224" s="191"/>
      <c r="U224" s="190"/>
      <c r="V224" s="223"/>
      <c r="W224" s="187"/>
      <c r="X224" s="223"/>
      <c r="Y224" s="190"/>
      <c r="Z224" s="223"/>
      <c r="AA224" s="187"/>
      <c r="AB224" s="186"/>
      <c r="AC224" s="223"/>
      <c r="AD224" s="776"/>
      <c r="AE224" s="184"/>
      <c r="AF224" s="191"/>
      <c r="AG224" s="186"/>
      <c r="AH224" s="182"/>
      <c r="AI224" s="191"/>
      <c r="AJ224" s="190"/>
      <c r="AK224" s="191"/>
      <c r="AL224" s="730"/>
      <c r="AM224" s="179"/>
      <c r="AN224" s="194"/>
      <c r="AO224" s="179"/>
      <c r="AP224" s="180"/>
      <c r="AQ224" s="180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3"/>
      <c r="BM224" s="163"/>
      <c r="BN224" s="163"/>
      <c r="BO224" s="163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3"/>
      <c r="CA224" s="163"/>
    </row>
    <row r="225" spans="1:79" s="221" customFormat="1" ht="69.95" hidden="1" customHeight="1" thickBot="1" x14ac:dyDescent="0.85">
      <c r="A225" s="736"/>
      <c r="B225" s="739"/>
      <c r="C225" s="744"/>
      <c r="D225" s="745"/>
      <c r="E225" s="763"/>
      <c r="F225" s="745"/>
      <c r="G225" s="562" t="s">
        <v>14</v>
      </c>
      <c r="H225" s="751"/>
      <c r="I225" s="196">
        <f>SUM(I223:I224)</f>
        <v>0</v>
      </c>
      <c r="J225" s="196"/>
      <c r="K225" s="196"/>
      <c r="L225" s="196"/>
      <c r="M225" s="196">
        <f t="shared" ref="M225:R225" si="412">SUM(M223:M224)</f>
        <v>0</v>
      </c>
      <c r="N225" s="196">
        <f t="shared" ref="N225:Q225" si="413">SUM(N223:N224)</f>
        <v>0</v>
      </c>
      <c r="O225" s="196">
        <f t="shared" si="413"/>
        <v>0</v>
      </c>
      <c r="P225" s="196">
        <f t="shared" si="413"/>
        <v>0</v>
      </c>
      <c r="Q225" s="196">
        <f t="shared" si="413"/>
        <v>0</v>
      </c>
      <c r="R225" s="201">
        <f t="shared" si="412"/>
        <v>0</v>
      </c>
      <c r="S225" s="202"/>
      <c r="T225" s="199">
        <f t="shared" ref="T225" si="414">SUM(T223:T224)</f>
        <v>0</v>
      </c>
      <c r="U225" s="202"/>
      <c r="V225" s="201">
        <f t="shared" ref="V225" si="415">SUM(V223:V224)</f>
        <v>0</v>
      </c>
      <c r="W225" s="197"/>
      <c r="X225" s="201">
        <f t="shared" ref="X225" si="416">SUM(X223:X224)</f>
        <v>0</v>
      </c>
      <c r="Y225" s="202"/>
      <c r="Z225" s="201">
        <f t="shared" ref="Z225" si="417">SUM(Z223:Z224)</f>
        <v>0</v>
      </c>
      <c r="AA225" s="197"/>
      <c r="AB225" s="200"/>
      <c r="AC225" s="201">
        <f t="shared" ref="AC225" si="418">SUM(AC223:AC224)</f>
        <v>0</v>
      </c>
      <c r="AD225" s="777"/>
      <c r="AE225" s="198"/>
      <c r="AF225" s="199">
        <f t="shared" ref="AF225" si="419">SUM(AF223:AF224)</f>
        <v>0</v>
      </c>
      <c r="AG225" s="200"/>
      <c r="AH225" s="196">
        <f t="shared" ref="AH225" si="420">SUM(AH223:AH224)</f>
        <v>0</v>
      </c>
      <c r="AI225" s="199"/>
      <c r="AJ225" s="202">
        <f t="shared" ref="AJ225" si="421">SUM(AJ223:AJ224)</f>
        <v>0</v>
      </c>
      <c r="AK225" s="224"/>
      <c r="AL225" s="731"/>
      <c r="AM225" s="204">
        <f>R225+T225+X225+Z225+AC225+AF225+AH225+AJ225+M225+V225</f>
        <v>0</v>
      </c>
      <c r="AN225" s="205">
        <f>I225-AM225</f>
        <v>0</v>
      </c>
      <c r="AO225" s="204">
        <f>J225</f>
        <v>0</v>
      </c>
      <c r="AP225" s="206">
        <f>S225+U225+Y225+AB225+AE225+AG225+AI225+AK225+W225+M225</f>
        <v>0</v>
      </c>
      <c r="AQ225" s="206">
        <f>AO225-AP225</f>
        <v>0</v>
      </c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3"/>
      <c r="BM225" s="163"/>
      <c r="BN225" s="163"/>
      <c r="BO225" s="163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3"/>
      <c r="CA225" s="163"/>
    </row>
    <row r="226" spans="1:79" ht="69.75" customHeight="1" x14ac:dyDescent="0.8">
      <c r="A226" s="734">
        <v>28101</v>
      </c>
      <c r="B226" s="737" t="s">
        <v>161</v>
      </c>
      <c r="C226" s="740" t="s">
        <v>176</v>
      </c>
      <c r="D226" s="741"/>
      <c r="E226" s="746" t="s">
        <v>347</v>
      </c>
      <c r="F226" s="741" t="s">
        <v>373</v>
      </c>
      <c r="G226" s="564" t="s">
        <v>12</v>
      </c>
      <c r="H226" s="749"/>
      <c r="I226" s="230">
        <v>191644.27</v>
      </c>
      <c r="J226" s="230"/>
      <c r="K226" s="230"/>
      <c r="L226" s="230"/>
      <c r="M226" s="552">
        <v>191644.27</v>
      </c>
      <c r="N226" s="552"/>
      <c r="O226" s="552"/>
      <c r="P226" s="552"/>
      <c r="Q226" s="552"/>
      <c r="R226" s="226"/>
      <c r="S226" s="236"/>
      <c r="T226" s="227"/>
      <c r="U226" s="236"/>
      <c r="V226" s="228"/>
      <c r="W226" s="229"/>
      <c r="X226" s="228"/>
      <c r="Y226" s="236"/>
      <c r="Z226" s="228"/>
      <c r="AA226" s="229"/>
      <c r="AB226" s="237"/>
      <c r="AC226" s="228"/>
      <c r="AD226" s="765"/>
      <c r="AE226" s="238"/>
      <c r="AF226" s="227"/>
      <c r="AG226" s="237"/>
      <c r="AH226" s="230"/>
      <c r="AI226" s="227"/>
      <c r="AJ226" s="236"/>
      <c r="AK226" s="232"/>
      <c r="AL226" s="755"/>
      <c r="AM226" s="179"/>
      <c r="AN226" s="194"/>
      <c r="AO226" s="179"/>
      <c r="AP226" s="239"/>
      <c r="AQ226" s="239"/>
    </row>
    <row r="227" spans="1:79" ht="69.95" customHeight="1" x14ac:dyDescent="0.8">
      <c r="A227" s="735"/>
      <c r="B227" s="738"/>
      <c r="C227" s="742"/>
      <c r="D227" s="743"/>
      <c r="E227" s="747"/>
      <c r="F227" s="743"/>
      <c r="G227" s="558" t="s">
        <v>13</v>
      </c>
      <c r="H227" s="750"/>
      <c r="I227" s="235"/>
      <c r="J227" s="235"/>
      <c r="K227" s="235"/>
      <c r="L227" s="235"/>
      <c r="M227" s="553"/>
      <c r="N227" s="553"/>
      <c r="O227" s="553"/>
      <c r="P227" s="553"/>
      <c r="Q227" s="553"/>
      <c r="R227" s="231"/>
      <c r="S227" s="240"/>
      <c r="T227" s="232"/>
      <c r="U227" s="240"/>
      <c r="V227" s="233"/>
      <c r="W227" s="234"/>
      <c r="X227" s="233">
        <v>0</v>
      </c>
      <c r="Y227" s="240"/>
      <c r="Z227" s="233"/>
      <c r="AA227" s="234"/>
      <c r="AB227" s="241"/>
      <c r="AC227" s="233"/>
      <c r="AD227" s="756"/>
      <c r="AE227" s="242"/>
      <c r="AF227" s="232"/>
      <c r="AG227" s="241"/>
      <c r="AH227" s="235"/>
      <c r="AI227" s="232"/>
      <c r="AJ227" s="240"/>
      <c r="AK227" s="232"/>
      <c r="AL227" s="756"/>
      <c r="AM227" s="179"/>
      <c r="AN227" s="194"/>
      <c r="AO227" s="179"/>
      <c r="AP227" s="239"/>
      <c r="AQ227" s="239"/>
    </row>
    <row r="228" spans="1:79" ht="69.95" customHeight="1" thickBot="1" x14ac:dyDescent="0.85">
      <c r="A228" s="736"/>
      <c r="B228" s="739"/>
      <c r="C228" s="744"/>
      <c r="D228" s="745"/>
      <c r="E228" s="748"/>
      <c r="F228" s="745"/>
      <c r="G228" s="562" t="s">
        <v>14</v>
      </c>
      <c r="H228" s="751"/>
      <c r="I228" s="196">
        <f>SUM(I226:I227)</f>
        <v>191644.27</v>
      </c>
      <c r="J228" s="196"/>
      <c r="K228" s="196"/>
      <c r="L228" s="196"/>
      <c r="M228" s="196">
        <f>SUM(M226:M227)</f>
        <v>191644.27</v>
      </c>
      <c r="N228" s="196">
        <f t="shared" ref="N228:P228" si="422">SUM(N226:N227)</f>
        <v>0</v>
      </c>
      <c r="O228" s="196">
        <f t="shared" si="422"/>
        <v>0</v>
      </c>
      <c r="P228" s="196">
        <f t="shared" si="422"/>
        <v>0</v>
      </c>
      <c r="Q228" s="196">
        <f>SUM(Q226:Q227)</f>
        <v>0</v>
      </c>
      <c r="R228" s="201">
        <f>SUM(R226:R227)</f>
        <v>0</v>
      </c>
      <c r="S228" s="202"/>
      <c r="T228" s="199">
        <f>SUM(T226:T227)</f>
        <v>0</v>
      </c>
      <c r="U228" s="202"/>
      <c r="V228" s="201">
        <f>SUM(V226:V227)</f>
        <v>0</v>
      </c>
      <c r="W228" s="197"/>
      <c r="X228" s="201">
        <f>X227+X226</f>
        <v>0</v>
      </c>
      <c r="Y228" s="202"/>
      <c r="Z228" s="201">
        <f>SUM(Z226:Z227)</f>
        <v>0</v>
      </c>
      <c r="AA228" s="197"/>
      <c r="AB228" s="200"/>
      <c r="AC228" s="201">
        <f>SUM(AC226:AC227)</f>
        <v>0</v>
      </c>
      <c r="AD228" s="766"/>
      <c r="AE228" s="198"/>
      <c r="AF228" s="199">
        <f>SUM(AF226:AF227)</f>
        <v>0</v>
      </c>
      <c r="AG228" s="200"/>
      <c r="AH228" s="196">
        <f>SUM(AH226:AH227)</f>
        <v>0</v>
      </c>
      <c r="AI228" s="199"/>
      <c r="AJ228" s="202">
        <f t="shared" ref="AJ228" si="423">SUM(AJ226:AJ227)</f>
        <v>0</v>
      </c>
      <c r="AK228" s="224"/>
      <c r="AL228" s="757"/>
      <c r="AM228" s="204">
        <f>R228+T228+X228+Z228+AC228+AF228+AH228+AJ228+M228+V228</f>
        <v>191644.27</v>
      </c>
      <c r="AN228" s="205">
        <f>I228-AM228</f>
        <v>0</v>
      </c>
      <c r="AO228" s="204">
        <f>J228</f>
        <v>0</v>
      </c>
      <c r="AP228" s="206">
        <f>S228+U228+Y228+AB228+AE228+AG228+AI228+AK228</f>
        <v>0</v>
      </c>
      <c r="AQ228" s="206">
        <f>AO228-AP228</f>
        <v>0</v>
      </c>
    </row>
    <row r="229" spans="1:79" ht="69.75" hidden="1" customHeight="1" x14ac:dyDescent="0.8">
      <c r="A229" s="734">
        <v>28102</v>
      </c>
      <c r="B229" s="737" t="s">
        <v>100</v>
      </c>
      <c r="C229" s="740" t="s">
        <v>191</v>
      </c>
      <c r="D229" s="741"/>
      <c r="E229" s="761"/>
      <c r="F229" s="741"/>
      <c r="G229" s="564" t="s">
        <v>12</v>
      </c>
      <c r="H229" s="749"/>
      <c r="I229" s="230"/>
      <c r="J229" s="230"/>
      <c r="K229" s="230"/>
      <c r="L229" s="230"/>
      <c r="M229" s="552"/>
      <c r="N229" s="552"/>
      <c r="O229" s="552"/>
      <c r="P229" s="552"/>
      <c r="Q229" s="552"/>
      <c r="R229" s="226"/>
      <c r="S229" s="236"/>
      <c r="T229" s="227"/>
      <c r="U229" s="236"/>
      <c r="V229" s="228"/>
      <c r="W229" s="229"/>
      <c r="X229" s="228">
        <v>0</v>
      </c>
      <c r="Y229" s="236"/>
      <c r="Z229" s="228"/>
      <c r="AA229" s="229"/>
      <c r="AB229" s="237"/>
      <c r="AC229" s="228"/>
      <c r="AD229" s="765"/>
      <c r="AE229" s="238"/>
      <c r="AF229" s="227"/>
      <c r="AG229" s="237"/>
      <c r="AH229" s="230"/>
      <c r="AI229" s="227"/>
      <c r="AJ229" s="236"/>
      <c r="AK229" s="232"/>
      <c r="AL229" s="755"/>
      <c r="AM229" s="179"/>
      <c r="AN229" s="194"/>
      <c r="AO229" s="179"/>
      <c r="AP229" s="239"/>
      <c r="AQ229" s="239"/>
    </row>
    <row r="230" spans="1:79" ht="69.95" hidden="1" customHeight="1" x14ac:dyDescent="0.8">
      <c r="A230" s="735"/>
      <c r="B230" s="738"/>
      <c r="C230" s="742"/>
      <c r="D230" s="743"/>
      <c r="E230" s="762"/>
      <c r="F230" s="743"/>
      <c r="G230" s="558" t="s">
        <v>13</v>
      </c>
      <c r="H230" s="750"/>
      <c r="I230" s="235"/>
      <c r="J230" s="235"/>
      <c r="K230" s="235"/>
      <c r="L230" s="235"/>
      <c r="M230" s="553"/>
      <c r="N230" s="553"/>
      <c r="O230" s="553"/>
      <c r="P230" s="553"/>
      <c r="Q230" s="553"/>
      <c r="R230" s="231"/>
      <c r="S230" s="240"/>
      <c r="T230" s="232"/>
      <c r="U230" s="240"/>
      <c r="V230" s="233"/>
      <c r="W230" s="234"/>
      <c r="X230" s="233">
        <v>0</v>
      </c>
      <c r="Y230" s="240"/>
      <c r="Z230" s="233"/>
      <c r="AA230" s="234"/>
      <c r="AB230" s="241"/>
      <c r="AC230" s="233"/>
      <c r="AD230" s="756"/>
      <c r="AE230" s="242"/>
      <c r="AF230" s="232"/>
      <c r="AG230" s="241"/>
      <c r="AH230" s="235"/>
      <c r="AI230" s="232"/>
      <c r="AJ230" s="240"/>
      <c r="AK230" s="232"/>
      <c r="AL230" s="756"/>
      <c r="AM230" s="179"/>
      <c r="AN230" s="194"/>
      <c r="AO230" s="179"/>
      <c r="AP230" s="239"/>
      <c r="AQ230" s="239"/>
    </row>
    <row r="231" spans="1:79" ht="69.95" hidden="1" customHeight="1" thickBot="1" x14ac:dyDescent="0.85">
      <c r="A231" s="736"/>
      <c r="B231" s="739"/>
      <c r="C231" s="744"/>
      <c r="D231" s="745"/>
      <c r="E231" s="763"/>
      <c r="F231" s="745"/>
      <c r="G231" s="562" t="s">
        <v>14</v>
      </c>
      <c r="H231" s="751"/>
      <c r="I231" s="196">
        <f>SUM(I229:I230)</f>
        <v>0</v>
      </c>
      <c r="J231" s="196"/>
      <c r="K231" s="196"/>
      <c r="L231" s="196"/>
      <c r="M231" s="196">
        <f>SUM(M229:M230)</f>
        <v>0</v>
      </c>
      <c r="N231" s="196">
        <f t="shared" ref="N231:P231" si="424">SUM(N229:N230)</f>
        <v>0</v>
      </c>
      <c r="O231" s="196">
        <f t="shared" si="424"/>
        <v>0</v>
      </c>
      <c r="P231" s="196">
        <f t="shared" si="424"/>
        <v>0</v>
      </c>
      <c r="Q231" s="196">
        <f>SUM(Q229:Q230)</f>
        <v>0</v>
      </c>
      <c r="R231" s="201">
        <f>SUM(R229:R230)</f>
        <v>0</v>
      </c>
      <c r="S231" s="202"/>
      <c r="T231" s="199">
        <f>SUM(T229:T230)</f>
        <v>0</v>
      </c>
      <c r="U231" s="202"/>
      <c r="V231" s="201">
        <f>SUM(V229:V230)</f>
        <v>0</v>
      </c>
      <c r="W231" s="197"/>
      <c r="X231" s="201">
        <f>X230+X229</f>
        <v>0</v>
      </c>
      <c r="Y231" s="202"/>
      <c r="Z231" s="201">
        <f>SUM(Z229:Z230)</f>
        <v>0</v>
      </c>
      <c r="AA231" s="197"/>
      <c r="AB231" s="200"/>
      <c r="AC231" s="201">
        <f>SUM(AC229:AC230)</f>
        <v>0</v>
      </c>
      <c r="AD231" s="766"/>
      <c r="AE231" s="198"/>
      <c r="AF231" s="199">
        <f>SUM(AF229:AF230)</f>
        <v>0</v>
      </c>
      <c r="AG231" s="200"/>
      <c r="AH231" s="196">
        <f>SUM(AH229:AH230)</f>
        <v>0</v>
      </c>
      <c r="AI231" s="199"/>
      <c r="AJ231" s="202">
        <f t="shared" ref="AJ231" si="425">SUM(AJ229:AJ230)</f>
        <v>0</v>
      </c>
      <c r="AK231" s="224"/>
      <c r="AL231" s="757"/>
      <c r="AM231" s="204">
        <f>R231+T231+X231+Z231+AC231+AF231+AH231+AJ231+M231+V231</f>
        <v>0</v>
      </c>
      <c r="AN231" s="205">
        <f>I231-AM231</f>
        <v>0</v>
      </c>
      <c r="AO231" s="204">
        <f>J231</f>
        <v>0</v>
      </c>
      <c r="AP231" s="206">
        <f>S231+U231+Y231+AB231+AE231+AG231+AI231+AK231+W231+M231</f>
        <v>0</v>
      </c>
      <c r="AQ231" s="206">
        <f>AO231-AP231</f>
        <v>0</v>
      </c>
    </row>
    <row r="232" spans="1:79" s="221" customFormat="1" ht="69.75" customHeight="1" x14ac:dyDescent="0.8">
      <c r="A232" s="734">
        <v>28105</v>
      </c>
      <c r="B232" s="737" t="s">
        <v>336</v>
      </c>
      <c r="C232" s="740" t="s">
        <v>306</v>
      </c>
      <c r="D232" s="741"/>
      <c r="E232" s="746" t="s">
        <v>347</v>
      </c>
      <c r="F232" s="851" t="s">
        <v>348</v>
      </c>
      <c r="G232" s="564" t="s">
        <v>12</v>
      </c>
      <c r="H232" s="749"/>
      <c r="I232" s="230">
        <v>10000</v>
      </c>
      <c r="J232" s="230"/>
      <c r="K232" s="230"/>
      <c r="L232" s="230"/>
      <c r="M232" s="552"/>
      <c r="N232" s="552"/>
      <c r="O232" s="552"/>
      <c r="P232" s="552"/>
      <c r="Q232" s="552"/>
      <c r="R232" s="226">
        <v>4400</v>
      </c>
      <c r="S232" s="236"/>
      <c r="T232" s="227"/>
      <c r="U232" s="236"/>
      <c r="V232" s="228"/>
      <c r="W232" s="229"/>
      <c r="X232" s="228">
        <v>0</v>
      </c>
      <c r="Y232" s="236"/>
      <c r="Z232" s="228"/>
      <c r="AA232" s="229"/>
      <c r="AB232" s="237"/>
      <c r="AC232" s="228"/>
      <c r="AD232" s="765"/>
      <c r="AE232" s="238"/>
      <c r="AF232" s="227"/>
      <c r="AG232" s="237"/>
      <c r="AH232" s="230">
        <v>5600</v>
      </c>
      <c r="AI232" s="227"/>
      <c r="AJ232" s="236"/>
      <c r="AK232" s="232"/>
      <c r="AL232" s="755"/>
      <c r="AM232" s="179"/>
      <c r="AN232" s="194"/>
      <c r="AO232" s="179"/>
      <c r="AP232" s="239"/>
      <c r="AQ232" s="239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3"/>
      <c r="BM232" s="163"/>
      <c r="BN232" s="163"/>
      <c r="BO232" s="163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3"/>
      <c r="CA232" s="163"/>
    </row>
    <row r="233" spans="1:79" s="221" customFormat="1" ht="69.95" customHeight="1" x14ac:dyDescent="0.8">
      <c r="A233" s="735"/>
      <c r="B233" s="738"/>
      <c r="C233" s="742"/>
      <c r="D233" s="743"/>
      <c r="E233" s="747"/>
      <c r="F233" s="852"/>
      <c r="G233" s="558" t="s">
        <v>13</v>
      </c>
      <c r="H233" s="750"/>
      <c r="I233" s="235"/>
      <c r="J233" s="235"/>
      <c r="K233" s="235"/>
      <c r="L233" s="235"/>
      <c r="M233" s="553"/>
      <c r="N233" s="553"/>
      <c r="O233" s="553"/>
      <c r="P233" s="553"/>
      <c r="Q233" s="553"/>
      <c r="R233" s="231"/>
      <c r="S233" s="240"/>
      <c r="T233" s="232"/>
      <c r="U233" s="240"/>
      <c r="V233" s="233"/>
      <c r="W233" s="234"/>
      <c r="X233" s="233">
        <v>0</v>
      </c>
      <c r="Y233" s="240"/>
      <c r="Z233" s="233"/>
      <c r="AA233" s="234"/>
      <c r="AB233" s="241"/>
      <c r="AC233" s="233"/>
      <c r="AD233" s="756"/>
      <c r="AE233" s="242"/>
      <c r="AF233" s="232"/>
      <c r="AG233" s="241"/>
      <c r="AH233" s="235"/>
      <c r="AI233" s="232"/>
      <c r="AJ233" s="240"/>
      <c r="AK233" s="232"/>
      <c r="AL233" s="756"/>
      <c r="AM233" s="179"/>
      <c r="AN233" s="194"/>
      <c r="AO233" s="179"/>
      <c r="AP233" s="239"/>
      <c r="AQ233" s="239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3"/>
      <c r="BM233" s="163"/>
      <c r="BN233" s="163"/>
      <c r="BO233" s="163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3"/>
      <c r="CA233" s="163"/>
    </row>
    <row r="234" spans="1:79" s="221" customFormat="1" ht="69.95" customHeight="1" thickBot="1" x14ac:dyDescent="0.85">
      <c r="A234" s="736"/>
      <c r="B234" s="739"/>
      <c r="C234" s="744"/>
      <c r="D234" s="745"/>
      <c r="E234" s="748"/>
      <c r="F234" s="853"/>
      <c r="G234" s="562" t="s">
        <v>14</v>
      </c>
      <c r="H234" s="751"/>
      <c r="I234" s="196">
        <f>SUM(I232:I233)</f>
        <v>10000</v>
      </c>
      <c r="J234" s="196"/>
      <c r="K234" s="196"/>
      <c r="L234" s="196"/>
      <c r="M234" s="196">
        <f>SUM(M232:M233)</f>
        <v>0</v>
      </c>
      <c r="N234" s="196">
        <f t="shared" ref="N234:P234" si="426">SUM(N232:N233)</f>
        <v>0</v>
      </c>
      <c r="O234" s="196">
        <f t="shared" si="426"/>
        <v>0</v>
      </c>
      <c r="P234" s="196">
        <f t="shared" si="426"/>
        <v>0</v>
      </c>
      <c r="Q234" s="196">
        <f>SUM(Q232:Q233)</f>
        <v>0</v>
      </c>
      <c r="R234" s="201">
        <f>SUM(R232:R233)</f>
        <v>4400</v>
      </c>
      <c r="S234" s="202"/>
      <c r="T234" s="199">
        <f>SUM(T232:T233)</f>
        <v>0</v>
      </c>
      <c r="U234" s="202"/>
      <c r="V234" s="201">
        <f>SUM(V232:V233)</f>
        <v>0</v>
      </c>
      <c r="W234" s="197"/>
      <c r="X234" s="201">
        <f>X233+X232</f>
        <v>0</v>
      </c>
      <c r="Y234" s="202"/>
      <c r="Z234" s="201">
        <f>SUM(Z232:Z233)</f>
        <v>0</v>
      </c>
      <c r="AA234" s="197"/>
      <c r="AB234" s="200"/>
      <c r="AC234" s="201">
        <f>SUM(AC232:AC233)</f>
        <v>0</v>
      </c>
      <c r="AD234" s="766"/>
      <c r="AE234" s="198"/>
      <c r="AF234" s="199">
        <f>SUM(AF232:AF233)</f>
        <v>0</v>
      </c>
      <c r="AG234" s="200"/>
      <c r="AH234" s="196">
        <f>SUM(AH232:AH233)</f>
        <v>5600</v>
      </c>
      <c r="AI234" s="199"/>
      <c r="AJ234" s="202">
        <f t="shared" ref="AJ234" si="427">SUM(AJ232:AJ233)</f>
        <v>0</v>
      </c>
      <c r="AK234" s="224"/>
      <c r="AL234" s="757"/>
      <c r="AM234" s="204">
        <f>R234+T234+X234+Z234+AC234+AF234+AH234+AJ234+M234+V234</f>
        <v>10000</v>
      </c>
      <c r="AN234" s="205">
        <f>I234-AM234</f>
        <v>0</v>
      </c>
      <c r="AO234" s="204">
        <f>J234</f>
        <v>0</v>
      </c>
      <c r="AP234" s="206">
        <f>S234+U234+Y234+AB234+AE234+AG234+AI234+AK234+W234+M234</f>
        <v>0</v>
      </c>
      <c r="AQ234" s="206">
        <f>AO234-AP234</f>
        <v>0</v>
      </c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3"/>
      <c r="BM234" s="163"/>
      <c r="BN234" s="163"/>
      <c r="BO234" s="163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3"/>
      <c r="CA234" s="163"/>
    </row>
    <row r="235" spans="1:79" s="221" customFormat="1" ht="69.75" customHeight="1" x14ac:dyDescent="0.8">
      <c r="A235" s="734">
        <v>28105</v>
      </c>
      <c r="B235" s="737" t="s">
        <v>205</v>
      </c>
      <c r="C235" s="740" t="s">
        <v>307</v>
      </c>
      <c r="D235" s="741"/>
      <c r="E235" s="746" t="s">
        <v>347</v>
      </c>
      <c r="F235" s="851" t="s">
        <v>348</v>
      </c>
      <c r="G235" s="563" t="s">
        <v>12</v>
      </c>
      <c r="H235" s="749"/>
      <c r="I235" s="243">
        <v>5000</v>
      </c>
      <c r="J235" s="243"/>
      <c r="K235" s="243"/>
      <c r="L235" s="243"/>
      <c r="M235" s="554"/>
      <c r="N235" s="554"/>
      <c r="O235" s="554"/>
      <c r="P235" s="554"/>
      <c r="Q235" s="554"/>
      <c r="R235" s="244"/>
      <c r="S235" s="245"/>
      <c r="T235" s="246"/>
      <c r="U235" s="245"/>
      <c r="V235" s="247"/>
      <c r="W235" s="248"/>
      <c r="X235" s="247">
        <v>0</v>
      </c>
      <c r="Y235" s="245"/>
      <c r="Z235" s="247"/>
      <c r="AA235" s="248"/>
      <c r="AB235" s="249"/>
      <c r="AC235" s="247"/>
      <c r="AD235" s="765"/>
      <c r="AE235" s="250"/>
      <c r="AF235" s="228"/>
      <c r="AG235" s="237"/>
      <c r="AH235" s="230">
        <v>5000</v>
      </c>
      <c r="AI235" s="227"/>
      <c r="AJ235" s="236"/>
      <c r="AK235" s="232"/>
      <c r="AL235" s="240"/>
      <c r="AM235" s="179"/>
      <c r="AN235" s="194"/>
      <c r="AO235" s="179"/>
      <c r="AP235" s="239"/>
      <c r="AQ235" s="239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3"/>
      <c r="BM235" s="163"/>
      <c r="BN235" s="163"/>
      <c r="BO235" s="163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3"/>
      <c r="CA235" s="163"/>
    </row>
    <row r="236" spans="1:79" s="221" customFormat="1" ht="69.95" customHeight="1" x14ac:dyDescent="0.8">
      <c r="A236" s="735"/>
      <c r="B236" s="738"/>
      <c r="C236" s="742"/>
      <c r="D236" s="743"/>
      <c r="E236" s="747"/>
      <c r="F236" s="852"/>
      <c r="G236" s="558" t="s">
        <v>13</v>
      </c>
      <c r="H236" s="750"/>
      <c r="I236" s="235"/>
      <c r="J236" s="235"/>
      <c r="K236" s="235"/>
      <c r="L236" s="235"/>
      <c r="M236" s="553"/>
      <c r="N236" s="553"/>
      <c r="O236" s="553"/>
      <c r="P236" s="553"/>
      <c r="Q236" s="553"/>
      <c r="R236" s="231"/>
      <c r="S236" s="240"/>
      <c r="T236" s="232"/>
      <c r="U236" s="240"/>
      <c r="V236" s="233"/>
      <c r="W236" s="234"/>
      <c r="X236" s="233">
        <v>0</v>
      </c>
      <c r="Y236" s="240"/>
      <c r="Z236" s="233"/>
      <c r="AA236" s="234"/>
      <c r="AB236" s="241"/>
      <c r="AC236" s="233"/>
      <c r="AD236" s="756"/>
      <c r="AE236" s="242"/>
      <c r="AF236" s="233"/>
      <c r="AG236" s="241"/>
      <c r="AH236" s="235"/>
      <c r="AI236" s="232"/>
      <c r="AJ236" s="240"/>
      <c r="AK236" s="232"/>
      <c r="AL236" s="240"/>
      <c r="AM236" s="179"/>
      <c r="AN236" s="194"/>
      <c r="AO236" s="179"/>
      <c r="AP236" s="239"/>
      <c r="AQ236" s="239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3"/>
      <c r="BM236" s="163"/>
      <c r="BN236" s="163"/>
      <c r="BO236" s="163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3"/>
      <c r="CA236" s="163"/>
    </row>
    <row r="237" spans="1:79" s="221" customFormat="1" ht="69.95" customHeight="1" thickBot="1" x14ac:dyDescent="0.85">
      <c r="A237" s="870"/>
      <c r="B237" s="779"/>
      <c r="C237" s="744"/>
      <c r="D237" s="745"/>
      <c r="E237" s="748"/>
      <c r="F237" s="853"/>
      <c r="G237" s="566" t="s">
        <v>14</v>
      </c>
      <c r="H237" s="764"/>
      <c r="I237" s="262">
        <f>SUM(I235:I236)</f>
        <v>5000</v>
      </c>
      <c r="J237" s="262"/>
      <c r="K237" s="262"/>
      <c r="L237" s="262"/>
      <c r="M237" s="262">
        <f>SUM(M235:M236)</f>
        <v>0</v>
      </c>
      <c r="N237" s="262">
        <f t="shared" ref="N237:P237" si="428">SUM(N235:N236)</f>
        <v>0</v>
      </c>
      <c r="O237" s="262">
        <f t="shared" si="428"/>
        <v>0</v>
      </c>
      <c r="P237" s="262">
        <f t="shared" si="428"/>
        <v>0</v>
      </c>
      <c r="Q237" s="262">
        <f>SUM(Q235:Q236)</f>
        <v>0</v>
      </c>
      <c r="R237" s="264">
        <f>SUM(R235:R236)</f>
        <v>0</v>
      </c>
      <c r="S237" s="265"/>
      <c r="T237" s="224">
        <f>SUM(T235:T236)</f>
        <v>0</v>
      </c>
      <c r="U237" s="265"/>
      <c r="V237" s="264">
        <f>SUM(V235:V236)</f>
        <v>0</v>
      </c>
      <c r="W237" s="263"/>
      <c r="X237" s="264">
        <f>X236+X235</f>
        <v>0</v>
      </c>
      <c r="Y237" s="265"/>
      <c r="Z237" s="264">
        <f>SUM(Z235:Z236)</f>
        <v>0</v>
      </c>
      <c r="AA237" s="263"/>
      <c r="AB237" s="266"/>
      <c r="AC237" s="264">
        <f>SUM(AC235:AC236)</f>
        <v>0</v>
      </c>
      <c r="AD237" s="757"/>
      <c r="AE237" s="267"/>
      <c r="AF237" s="201">
        <f>SUM(AF235:AF236)</f>
        <v>0</v>
      </c>
      <c r="AG237" s="200"/>
      <c r="AH237" s="196">
        <f>SUM(AH235:AH236)</f>
        <v>5000</v>
      </c>
      <c r="AI237" s="199">
        <f t="shared" ref="AI237:AJ237" si="429">SUM(AI235:AI236)</f>
        <v>0</v>
      </c>
      <c r="AJ237" s="202">
        <f t="shared" si="429"/>
        <v>0</v>
      </c>
      <c r="AK237" s="224"/>
      <c r="AL237" s="265"/>
      <c r="AM237" s="204">
        <f>R237+T237+X237+Z237+AC237+AF237+AH237+AJ237+M237+V237</f>
        <v>5000</v>
      </c>
      <c r="AN237" s="205">
        <f>I237-AM237</f>
        <v>0</v>
      </c>
      <c r="AO237" s="204">
        <f>J237</f>
        <v>0</v>
      </c>
      <c r="AP237" s="206">
        <f>S237+U237+Y237+AB237+AE237+AG237+AI237+AK237+W237+M237</f>
        <v>0</v>
      </c>
      <c r="AQ237" s="206">
        <f>AO237-AP237</f>
        <v>0</v>
      </c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3"/>
      <c r="BM237" s="163"/>
      <c r="BN237" s="163"/>
      <c r="BO237" s="163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3"/>
      <c r="CA237" s="163"/>
    </row>
    <row r="238" spans="1:79" ht="69.75" customHeight="1" x14ac:dyDescent="0.8">
      <c r="A238" s="734">
        <v>28201</v>
      </c>
      <c r="B238" s="737" t="s">
        <v>59</v>
      </c>
      <c r="C238" s="740" t="s">
        <v>361</v>
      </c>
      <c r="D238" s="741"/>
      <c r="E238" s="746" t="s">
        <v>347</v>
      </c>
      <c r="F238" s="741" t="s">
        <v>373</v>
      </c>
      <c r="G238" s="564" t="s">
        <v>12</v>
      </c>
      <c r="H238" s="749"/>
      <c r="I238" s="230">
        <v>200000</v>
      </c>
      <c r="J238" s="230"/>
      <c r="K238" s="230"/>
      <c r="L238" s="230"/>
      <c r="M238" s="552">
        <v>200000</v>
      </c>
      <c r="N238" s="552"/>
      <c r="O238" s="552"/>
      <c r="P238" s="552"/>
      <c r="Q238" s="552"/>
      <c r="R238" s="226"/>
      <c r="S238" s="236"/>
      <c r="T238" s="227"/>
      <c r="U238" s="236"/>
      <c r="V238" s="228"/>
      <c r="W238" s="229"/>
      <c r="X238" s="228"/>
      <c r="Y238" s="236"/>
      <c r="Z238" s="228"/>
      <c r="AA238" s="229"/>
      <c r="AB238" s="237"/>
      <c r="AC238" s="228"/>
      <c r="AD238" s="752"/>
      <c r="AE238" s="238"/>
      <c r="AF238" s="227"/>
      <c r="AG238" s="237"/>
      <c r="AH238" s="230"/>
      <c r="AI238" s="227"/>
      <c r="AJ238" s="236"/>
      <c r="AK238" s="246"/>
      <c r="AL238" s="755"/>
      <c r="AM238" s="177"/>
      <c r="AN238" s="178"/>
      <c r="AO238" s="177"/>
      <c r="AP238" s="272"/>
      <c r="AQ238" s="272"/>
    </row>
    <row r="239" spans="1:79" ht="69.95" customHeight="1" x14ac:dyDescent="0.8">
      <c r="A239" s="735"/>
      <c r="B239" s="738"/>
      <c r="C239" s="742"/>
      <c r="D239" s="743"/>
      <c r="E239" s="747"/>
      <c r="F239" s="743"/>
      <c r="G239" s="558" t="s">
        <v>13</v>
      </c>
      <c r="H239" s="750"/>
      <c r="I239" s="235"/>
      <c r="J239" s="235"/>
      <c r="K239" s="235"/>
      <c r="L239" s="235"/>
      <c r="M239" s="553"/>
      <c r="N239" s="553"/>
      <c r="O239" s="553"/>
      <c r="P239" s="553"/>
      <c r="Q239" s="553"/>
      <c r="R239" s="231"/>
      <c r="S239" s="240"/>
      <c r="T239" s="232"/>
      <c r="U239" s="240"/>
      <c r="V239" s="233"/>
      <c r="W239" s="234"/>
      <c r="X239" s="233"/>
      <c r="Y239" s="240"/>
      <c r="Z239" s="233"/>
      <c r="AA239" s="234"/>
      <c r="AB239" s="241"/>
      <c r="AC239" s="233"/>
      <c r="AD239" s="753"/>
      <c r="AE239" s="242"/>
      <c r="AF239" s="232"/>
      <c r="AG239" s="241"/>
      <c r="AH239" s="235"/>
      <c r="AI239" s="232"/>
      <c r="AJ239" s="240"/>
      <c r="AK239" s="232"/>
      <c r="AL239" s="756"/>
      <c r="AM239" s="179"/>
      <c r="AN239" s="194"/>
      <c r="AO239" s="179"/>
      <c r="AP239" s="239"/>
      <c r="AQ239" s="239"/>
    </row>
    <row r="240" spans="1:79" ht="69.95" customHeight="1" thickBot="1" x14ac:dyDescent="0.85">
      <c r="A240" s="736"/>
      <c r="B240" s="739"/>
      <c r="C240" s="744"/>
      <c r="D240" s="745"/>
      <c r="E240" s="748"/>
      <c r="F240" s="745"/>
      <c r="G240" s="562" t="s">
        <v>14</v>
      </c>
      <c r="H240" s="751"/>
      <c r="I240" s="196">
        <f>SUM(I238:I239)</f>
        <v>200000</v>
      </c>
      <c r="J240" s="196"/>
      <c r="K240" s="196"/>
      <c r="L240" s="196"/>
      <c r="M240" s="196">
        <f>SUM(M238:M239)</f>
        <v>200000</v>
      </c>
      <c r="N240" s="196">
        <f t="shared" ref="N240:P240" si="430">SUM(N238:N239)</f>
        <v>0</v>
      </c>
      <c r="O240" s="196">
        <f t="shared" si="430"/>
        <v>0</v>
      </c>
      <c r="P240" s="196">
        <f t="shared" si="430"/>
        <v>0</v>
      </c>
      <c r="Q240" s="196">
        <f>SUM(Q238:Q239)</f>
        <v>0</v>
      </c>
      <c r="R240" s="201">
        <f>SUM(R238:R239)</f>
        <v>0</v>
      </c>
      <c r="S240" s="202"/>
      <c r="T240" s="199">
        <f>SUM(T238:T239)</f>
        <v>0</v>
      </c>
      <c r="U240" s="202"/>
      <c r="V240" s="201">
        <f>SUM(V238:V239)</f>
        <v>0</v>
      </c>
      <c r="W240" s="197"/>
      <c r="X240" s="201">
        <f>X239+X238</f>
        <v>0</v>
      </c>
      <c r="Y240" s="202"/>
      <c r="Z240" s="201">
        <f>SUM(Z238:Z239)</f>
        <v>0</v>
      </c>
      <c r="AA240" s="197"/>
      <c r="AB240" s="200"/>
      <c r="AC240" s="201">
        <f>SUM(AC238:AC239)</f>
        <v>0</v>
      </c>
      <c r="AD240" s="754"/>
      <c r="AE240" s="198"/>
      <c r="AF240" s="199">
        <f>SUM(AF238:AF239)</f>
        <v>0</v>
      </c>
      <c r="AG240" s="200"/>
      <c r="AH240" s="196">
        <f>SUM(AH238:AH239)</f>
        <v>0</v>
      </c>
      <c r="AI240" s="199"/>
      <c r="AJ240" s="202">
        <f t="shared" ref="AJ240" si="431">SUM(AJ238:AJ239)</f>
        <v>0</v>
      </c>
      <c r="AK240" s="224"/>
      <c r="AL240" s="757"/>
      <c r="AM240" s="204">
        <f>R240+T240+X240+Z240+AC240+AF240+AH240+AJ240+M240+V240</f>
        <v>200000</v>
      </c>
      <c r="AN240" s="205">
        <f>I240-AM240</f>
        <v>0</v>
      </c>
      <c r="AO240" s="204">
        <f>J240</f>
        <v>0</v>
      </c>
      <c r="AP240" s="206">
        <f>S240+U240+Y240+AB240+AE240+AG240+AI240+AK240+W240+M240</f>
        <v>200000</v>
      </c>
      <c r="AQ240" s="206">
        <f>AO240-AP240</f>
        <v>-200000</v>
      </c>
    </row>
    <row r="241" spans="1:79" ht="69.75" customHeight="1" x14ac:dyDescent="0.8">
      <c r="A241" s="734">
        <v>28201</v>
      </c>
      <c r="B241" s="737" t="s">
        <v>211</v>
      </c>
      <c r="C241" s="740" t="s">
        <v>362</v>
      </c>
      <c r="D241" s="741"/>
      <c r="E241" s="746" t="s">
        <v>347</v>
      </c>
      <c r="F241" s="741" t="s">
        <v>373</v>
      </c>
      <c r="G241" s="564" t="s">
        <v>12</v>
      </c>
      <c r="H241" s="749"/>
      <c r="I241" s="230">
        <v>108621.08</v>
      </c>
      <c r="J241" s="230"/>
      <c r="K241" s="230"/>
      <c r="L241" s="230"/>
      <c r="M241" s="552"/>
      <c r="N241" s="552"/>
      <c r="O241" s="552"/>
      <c r="P241" s="552"/>
      <c r="Q241" s="552"/>
      <c r="R241" s="226"/>
      <c r="S241" s="236"/>
      <c r="T241" s="227"/>
      <c r="U241" s="236"/>
      <c r="V241" s="228"/>
      <c r="W241" s="229"/>
      <c r="X241" s="228"/>
      <c r="Y241" s="236"/>
      <c r="Z241" s="228">
        <v>108621.08</v>
      </c>
      <c r="AA241" s="723" t="s">
        <v>363</v>
      </c>
      <c r="AB241" s="237"/>
      <c r="AC241" s="228"/>
      <c r="AD241" s="752"/>
      <c r="AE241" s="238"/>
      <c r="AF241" s="227"/>
      <c r="AG241" s="237"/>
      <c r="AH241" s="230"/>
      <c r="AI241" s="227"/>
      <c r="AJ241" s="236"/>
      <c r="AK241" s="246"/>
      <c r="AL241" s="755"/>
      <c r="AM241" s="177"/>
      <c r="AN241" s="178"/>
      <c r="AO241" s="177"/>
      <c r="AP241" s="272"/>
      <c r="AQ241" s="272"/>
    </row>
    <row r="242" spans="1:79" ht="69.95" customHeight="1" x14ac:dyDescent="0.8">
      <c r="A242" s="735"/>
      <c r="B242" s="738"/>
      <c r="C242" s="742"/>
      <c r="D242" s="743"/>
      <c r="E242" s="747"/>
      <c r="F242" s="743"/>
      <c r="G242" s="558" t="s">
        <v>13</v>
      </c>
      <c r="H242" s="750"/>
      <c r="I242" s="235"/>
      <c r="J242" s="235"/>
      <c r="K242" s="235"/>
      <c r="L242" s="235"/>
      <c r="M242" s="553"/>
      <c r="N242" s="553"/>
      <c r="O242" s="553"/>
      <c r="P242" s="553"/>
      <c r="Q242" s="553"/>
      <c r="R242" s="231"/>
      <c r="S242" s="240"/>
      <c r="T242" s="232"/>
      <c r="U242" s="240"/>
      <c r="V242" s="233"/>
      <c r="W242" s="234"/>
      <c r="X242" s="233"/>
      <c r="Y242" s="240"/>
      <c r="Z242" s="233"/>
      <c r="AA242" s="724"/>
      <c r="AB242" s="241"/>
      <c r="AC242" s="233"/>
      <c r="AD242" s="753"/>
      <c r="AE242" s="242"/>
      <c r="AF242" s="232"/>
      <c r="AG242" s="241"/>
      <c r="AH242" s="235"/>
      <c r="AI242" s="232"/>
      <c r="AJ242" s="240"/>
      <c r="AK242" s="232"/>
      <c r="AL242" s="756"/>
      <c r="AM242" s="179"/>
      <c r="AN242" s="194"/>
      <c r="AO242" s="179"/>
      <c r="AP242" s="239"/>
      <c r="AQ242" s="239"/>
    </row>
    <row r="243" spans="1:79" ht="69.95" customHeight="1" thickBot="1" x14ac:dyDescent="0.85">
      <c r="A243" s="736"/>
      <c r="B243" s="739"/>
      <c r="C243" s="744"/>
      <c r="D243" s="745"/>
      <c r="E243" s="748"/>
      <c r="F243" s="745"/>
      <c r="G243" s="562" t="s">
        <v>14</v>
      </c>
      <c r="H243" s="751"/>
      <c r="I243" s="196">
        <f>SUM(I241:I242)</f>
        <v>108621.08</v>
      </c>
      <c r="J243" s="196"/>
      <c r="K243" s="196"/>
      <c r="L243" s="196"/>
      <c r="M243" s="196">
        <f>SUM(M241:M242)</f>
        <v>0</v>
      </c>
      <c r="N243" s="196">
        <f t="shared" ref="N243:P243" si="432">SUM(N241:N242)</f>
        <v>0</v>
      </c>
      <c r="O243" s="196">
        <f t="shared" si="432"/>
        <v>0</v>
      </c>
      <c r="P243" s="196">
        <f t="shared" si="432"/>
        <v>0</v>
      </c>
      <c r="Q243" s="196">
        <f>SUM(Q241:Q242)</f>
        <v>0</v>
      </c>
      <c r="R243" s="201">
        <f>SUM(R241:R242)</f>
        <v>0</v>
      </c>
      <c r="S243" s="202"/>
      <c r="T243" s="199">
        <f>SUM(T241:T242)</f>
        <v>0</v>
      </c>
      <c r="U243" s="202"/>
      <c r="V243" s="201">
        <f>SUM(V241:V242)</f>
        <v>0</v>
      </c>
      <c r="W243" s="197"/>
      <c r="X243" s="201">
        <f>X242+X241</f>
        <v>0</v>
      </c>
      <c r="Y243" s="202"/>
      <c r="Z243" s="201">
        <f>SUM(Z241:Z242)</f>
        <v>108621.08</v>
      </c>
      <c r="AA243" s="725"/>
      <c r="AB243" s="200"/>
      <c r="AC243" s="201">
        <f>SUM(AC241:AC242)</f>
        <v>0</v>
      </c>
      <c r="AD243" s="754"/>
      <c r="AE243" s="198"/>
      <c r="AF243" s="199">
        <f>SUM(AF241:AF242)</f>
        <v>0</v>
      </c>
      <c r="AG243" s="200"/>
      <c r="AH243" s="196">
        <f>SUM(AH241:AH242)</f>
        <v>0</v>
      </c>
      <c r="AI243" s="199"/>
      <c r="AJ243" s="202">
        <f t="shared" ref="AJ243" si="433">SUM(AJ241:AJ242)</f>
        <v>0</v>
      </c>
      <c r="AK243" s="224"/>
      <c r="AL243" s="757"/>
      <c r="AM243" s="204">
        <f>R243+T243+X243+Z243+AC243+AF243+AH243+AJ243+M243+V243</f>
        <v>108621.08</v>
      </c>
      <c r="AN243" s="205">
        <f>I243-AM243</f>
        <v>0</v>
      </c>
      <c r="AO243" s="204">
        <f>J243</f>
        <v>0</v>
      </c>
      <c r="AP243" s="206">
        <f>S243+U243+Y243+AB243+AE243+AG243+AI243+AK243+W243+M243</f>
        <v>0</v>
      </c>
      <c r="AQ243" s="206">
        <f>AO243-AP243</f>
        <v>0</v>
      </c>
    </row>
    <row r="244" spans="1:79" s="217" customFormat="1" ht="69.75" customHeight="1" x14ac:dyDescent="0.8">
      <c r="A244" s="871">
        <v>29101</v>
      </c>
      <c r="B244" s="778" t="s">
        <v>1</v>
      </c>
      <c r="C244" s="783" t="s">
        <v>64</v>
      </c>
      <c r="D244" s="784"/>
      <c r="E244" s="746" t="s">
        <v>347</v>
      </c>
      <c r="F244" s="741" t="s">
        <v>373</v>
      </c>
      <c r="G244" s="558" t="s">
        <v>12</v>
      </c>
      <c r="H244" s="780"/>
      <c r="I244" s="235">
        <v>102518.55</v>
      </c>
      <c r="J244" s="235"/>
      <c r="K244" s="235"/>
      <c r="L244" s="235"/>
      <c r="M244" s="553"/>
      <c r="N244" s="553"/>
      <c r="O244" s="553"/>
      <c r="P244" s="553"/>
      <c r="Q244" s="553"/>
      <c r="R244" s="231"/>
      <c r="S244" s="240"/>
      <c r="T244" s="232"/>
      <c r="U244" s="240"/>
      <c r="V244" s="233"/>
      <c r="W244" s="234"/>
      <c r="X244" s="233">
        <v>0</v>
      </c>
      <c r="Y244" s="240"/>
      <c r="Z244" s="233"/>
      <c r="AA244" s="234"/>
      <c r="AB244" s="241"/>
      <c r="AC244" s="233">
        <v>38745.79</v>
      </c>
      <c r="AD244" s="755" t="s">
        <v>342</v>
      </c>
      <c r="AE244" s="242"/>
      <c r="AF244" s="228"/>
      <c r="AG244" s="237"/>
      <c r="AH244" s="230">
        <v>63772.76</v>
      </c>
      <c r="AI244" s="227"/>
      <c r="AJ244" s="236"/>
      <c r="AK244" s="232"/>
      <c r="AL244" s="240"/>
      <c r="AM244" s="179"/>
      <c r="AN244" s="194"/>
      <c r="AO244" s="179"/>
      <c r="AP244" s="239"/>
      <c r="AQ244" s="239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3"/>
      <c r="CA244" s="163"/>
    </row>
    <row r="245" spans="1:79" s="217" customFormat="1" ht="69.95" customHeight="1" x14ac:dyDescent="0.8">
      <c r="A245" s="735"/>
      <c r="B245" s="738"/>
      <c r="C245" s="742"/>
      <c r="D245" s="743"/>
      <c r="E245" s="747"/>
      <c r="F245" s="743"/>
      <c r="G245" s="558" t="s">
        <v>13</v>
      </c>
      <c r="H245" s="750"/>
      <c r="I245" s="235"/>
      <c r="J245" s="235"/>
      <c r="K245" s="235"/>
      <c r="L245" s="235"/>
      <c r="M245" s="553"/>
      <c r="N245" s="553"/>
      <c r="O245" s="553"/>
      <c r="P245" s="553"/>
      <c r="Q245" s="553"/>
      <c r="R245" s="231"/>
      <c r="S245" s="240"/>
      <c r="T245" s="232"/>
      <c r="U245" s="240"/>
      <c r="V245" s="233"/>
      <c r="W245" s="234"/>
      <c r="X245" s="233">
        <v>0</v>
      </c>
      <c r="Y245" s="240"/>
      <c r="Z245" s="233"/>
      <c r="AA245" s="234"/>
      <c r="AB245" s="241"/>
      <c r="AC245" s="233"/>
      <c r="AD245" s="756"/>
      <c r="AE245" s="242"/>
      <c r="AF245" s="233"/>
      <c r="AG245" s="241"/>
      <c r="AH245" s="235"/>
      <c r="AI245" s="232"/>
      <c r="AJ245" s="240"/>
      <c r="AK245" s="232"/>
      <c r="AL245" s="240"/>
      <c r="AM245" s="179"/>
      <c r="AN245" s="194"/>
      <c r="AO245" s="179"/>
      <c r="AP245" s="239"/>
      <c r="AQ245" s="239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3"/>
      <c r="BM245" s="163"/>
      <c r="BN245" s="163"/>
      <c r="BO245" s="163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3"/>
      <c r="CA245" s="163"/>
    </row>
    <row r="246" spans="1:79" s="217" customFormat="1" ht="69.95" customHeight="1" thickBot="1" x14ac:dyDescent="0.85">
      <c r="A246" s="870"/>
      <c r="B246" s="779"/>
      <c r="C246" s="785"/>
      <c r="D246" s="786"/>
      <c r="E246" s="748"/>
      <c r="F246" s="745"/>
      <c r="G246" s="566" t="s">
        <v>14</v>
      </c>
      <c r="H246" s="764"/>
      <c r="I246" s="262">
        <f>SUM(I244:I245)</f>
        <v>102518.55</v>
      </c>
      <c r="J246" s="262"/>
      <c r="K246" s="262"/>
      <c r="L246" s="262"/>
      <c r="M246" s="262">
        <f>SUM(M244:M245)</f>
        <v>0</v>
      </c>
      <c r="N246" s="262">
        <f t="shared" ref="N246:P246" si="434">SUM(N244:N245)</f>
        <v>0</v>
      </c>
      <c r="O246" s="262">
        <f t="shared" si="434"/>
        <v>0</v>
      </c>
      <c r="P246" s="262">
        <f t="shared" si="434"/>
        <v>0</v>
      </c>
      <c r="Q246" s="262">
        <f>SUM(Q244:Q245)</f>
        <v>0</v>
      </c>
      <c r="R246" s="264">
        <f>SUM(R244:R245)</f>
        <v>0</v>
      </c>
      <c r="S246" s="265"/>
      <c r="T246" s="224">
        <f>SUM(T244:T245)</f>
        <v>0</v>
      </c>
      <c r="U246" s="265"/>
      <c r="V246" s="264">
        <f>SUM(V244:V245)</f>
        <v>0</v>
      </c>
      <c r="W246" s="263"/>
      <c r="X246" s="264">
        <f>X245+X244</f>
        <v>0</v>
      </c>
      <c r="Y246" s="265"/>
      <c r="Z246" s="264">
        <f>SUM(Z244:Z245)</f>
        <v>0</v>
      </c>
      <c r="AA246" s="263"/>
      <c r="AB246" s="266"/>
      <c r="AC246" s="264">
        <f>SUM(AC244:AC245)</f>
        <v>38745.79</v>
      </c>
      <c r="AD246" s="757"/>
      <c r="AE246" s="267"/>
      <c r="AF246" s="201">
        <f>SUM(AF244:AF245)</f>
        <v>0</v>
      </c>
      <c r="AG246" s="200"/>
      <c r="AH246" s="196">
        <f>SUM(AH244:AH245)</f>
        <v>63772.76</v>
      </c>
      <c r="AI246" s="199">
        <f t="shared" ref="AI246:AJ246" si="435">SUM(AI244:AI245)</f>
        <v>0</v>
      </c>
      <c r="AJ246" s="202">
        <f t="shared" si="435"/>
        <v>0</v>
      </c>
      <c r="AK246" s="224"/>
      <c r="AL246" s="265"/>
      <c r="AM246" s="204">
        <f>R246+T246+X246+Z246+AC246+AF246+AH246+AJ246</f>
        <v>102518.55</v>
      </c>
      <c r="AN246" s="205">
        <f>I246-AM246</f>
        <v>0</v>
      </c>
      <c r="AO246" s="204">
        <f>J246</f>
        <v>0</v>
      </c>
      <c r="AP246" s="206">
        <f>S246+U246+Y246+AB246+AE246+AG246+AI246+AK246</f>
        <v>0</v>
      </c>
      <c r="AQ246" s="206">
        <f>AO246-AP246</f>
        <v>0</v>
      </c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3"/>
      <c r="BM246" s="163"/>
      <c r="BN246" s="163"/>
      <c r="BO246" s="163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3"/>
      <c r="CA246" s="163"/>
    </row>
    <row r="247" spans="1:79" s="221" customFormat="1" ht="69.75" customHeight="1" x14ac:dyDescent="0.8">
      <c r="A247" s="871">
        <v>29107</v>
      </c>
      <c r="B247" s="778" t="s">
        <v>171</v>
      </c>
      <c r="C247" s="783" t="s">
        <v>354</v>
      </c>
      <c r="D247" s="784"/>
      <c r="E247" s="761" t="s">
        <v>346</v>
      </c>
      <c r="F247" s="741"/>
      <c r="G247" s="558" t="s">
        <v>12</v>
      </c>
      <c r="H247" s="780"/>
      <c r="I247" s="235">
        <v>3200</v>
      </c>
      <c r="J247" s="235"/>
      <c r="K247" s="235"/>
      <c r="L247" s="235"/>
      <c r="M247" s="553"/>
      <c r="N247" s="553"/>
      <c r="O247" s="553"/>
      <c r="P247" s="553"/>
      <c r="Q247" s="553"/>
      <c r="R247" s="231"/>
      <c r="S247" s="240"/>
      <c r="T247" s="232"/>
      <c r="U247" s="240"/>
      <c r="V247" s="233"/>
      <c r="W247" s="234"/>
      <c r="X247" s="233">
        <v>0</v>
      </c>
      <c r="Y247" s="240"/>
      <c r="Z247" s="233"/>
      <c r="AA247" s="234"/>
      <c r="AB247" s="241"/>
      <c r="AC247" s="233"/>
      <c r="AD247" s="755"/>
      <c r="AE247" s="242"/>
      <c r="AF247" s="228"/>
      <c r="AG247" s="237"/>
      <c r="AH247" s="230">
        <v>3200</v>
      </c>
      <c r="AI247" s="227"/>
      <c r="AJ247" s="236"/>
      <c r="AK247" s="232"/>
      <c r="AL247" s="729"/>
      <c r="AM247" s="179"/>
      <c r="AN247" s="194"/>
      <c r="AO247" s="179"/>
      <c r="AP247" s="239"/>
      <c r="AQ247" s="239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3"/>
      <c r="BM247" s="163"/>
      <c r="BN247" s="163"/>
      <c r="BO247" s="163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3"/>
      <c r="CA247" s="163"/>
    </row>
    <row r="248" spans="1:79" s="221" customFormat="1" ht="69.95" customHeight="1" x14ac:dyDescent="0.8">
      <c r="A248" s="735"/>
      <c r="B248" s="738"/>
      <c r="C248" s="742"/>
      <c r="D248" s="743"/>
      <c r="E248" s="762"/>
      <c r="F248" s="743"/>
      <c r="G248" s="558" t="s">
        <v>13</v>
      </c>
      <c r="H248" s="750"/>
      <c r="I248" s="235"/>
      <c r="J248" s="235"/>
      <c r="K248" s="235"/>
      <c r="L248" s="235"/>
      <c r="M248" s="553"/>
      <c r="N248" s="553"/>
      <c r="O248" s="553"/>
      <c r="P248" s="553"/>
      <c r="Q248" s="553"/>
      <c r="R248" s="231"/>
      <c r="S248" s="240"/>
      <c r="T248" s="232"/>
      <c r="U248" s="240"/>
      <c r="V248" s="233"/>
      <c r="W248" s="234"/>
      <c r="X248" s="233">
        <v>0</v>
      </c>
      <c r="Y248" s="240"/>
      <c r="Z248" s="233"/>
      <c r="AA248" s="234"/>
      <c r="AB248" s="241"/>
      <c r="AC248" s="233"/>
      <c r="AD248" s="756"/>
      <c r="AE248" s="242"/>
      <c r="AF248" s="233"/>
      <c r="AG248" s="241"/>
      <c r="AH248" s="235"/>
      <c r="AI248" s="232"/>
      <c r="AJ248" s="240"/>
      <c r="AK248" s="232"/>
      <c r="AL248" s="730"/>
      <c r="AM248" s="179"/>
      <c r="AN248" s="194"/>
      <c r="AO248" s="179"/>
      <c r="AP248" s="239"/>
      <c r="AQ248" s="239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3"/>
      <c r="BM248" s="163"/>
      <c r="BN248" s="163"/>
      <c r="BO248" s="163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3"/>
      <c r="CA248" s="163"/>
    </row>
    <row r="249" spans="1:79" s="221" customFormat="1" ht="69.95" customHeight="1" thickBot="1" x14ac:dyDescent="0.85">
      <c r="A249" s="736"/>
      <c r="B249" s="739"/>
      <c r="C249" s="744"/>
      <c r="D249" s="745"/>
      <c r="E249" s="763"/>
      <c r="F249" s="745"/>
      <c r="G249" s="565" t="s">
        <v>14</v>
      </c>
      <c r="H249" s="751"/>
      <c r="I249" s="253">
        <f>SUM(I247:I248)</f>
        <v>3200</v>
      </c>
      <c r="J249" s="253"/>
      <c r="K249" s="253"/>
      <c r="L249" s="253"/>
      <c r="M249" s="253">
        <f>SUM(M247:M248)</f>
        <v>0</v>
      </c>
      <c r="N249" s="253">
        <f t="shared" ref="N249:P249" si="436">SUM(N247:N248)</f>
        <v>0</v>
      </c>
      <c r="O249" s="253">
        <f t="shared" si="436"/>
        <v>0</v>
      </c>
      <c r="P249" s="253">
        <f t="shared" si="436"/>
        <v>0</v>
      </c>
      <c r="Q249" s="253">
        <f>SUM(Q247:Q248)</f>
        <v>0</v>
      </c>
      <c r="R249" s="255">
        <f>SUM(R247:R248)</f>
        <v>0</v>
      </c>
      <c r="S249" s="256"/>
      <c r="T249" s="257">
        <f>SUM(T247:T248)</f>
        <v>0</v>
      </c>
      <c r="U249" s="256"/>
      <c r="V249" s="255">
        <f>SUM(V247:V248)</f>
        <v>0</v>
      </c>
      <c r="W249" s="254"/>
      <c r="X249" s="255">
        <f>X248+X247</f>
        <v>0</v>
      </c>
      <c r="Y249" s="256"/>
      <c r="Z249" s="255">
        <f>SUM(Z247:Z248)</f>
        <v>0</v>
      </c>
      <c r="AA249" s="254"/>
      <c r="AB249" s="258"/>
      <c r="AC249" s="255">
        <f>SUM(AC247:AC248)</f>
        <v>0</v>
      </c>
      <c r="AD249" s="766"/>
      <c r="AE249" s="259"/>
      <c r="AF249" s="201">
        <f>SUM(AF247:AF248)</f>
        <v>0</v>
      </c>
      <c r="AG249" s="200"/>
      <c r="AH249" s="196">
        <f>SUM(AH247:AH248)</f>
        <v>3200</v>
      </c>
      <c r="AI249" s="199">
        <f t="shared" ref="AI249:AJ249" si="437">SUM(AI247:AI248)</f>
        <v>0</v>
      </c>
      <c r="AJ249" s="202">
        <f t="shared" si="437"/>
        <v>0</v>
      </c>
      <c r="AK249" s="224"/>
      <c r="AL249" s="731"/>
      <c r="AM249" s="204">
        <f>R249+T249+X249+Z249+AC249+AF249+AH249+AJ249</f>
        <v>3200</v>
      </c>
      <c r="AN249" s="205">
        <f>I249-AM249</f>
        <v>0</v>
      </c>
      <c r="AO249" s="204">
        <f>J249</f>
        <v>0</v>
      </c>
      <c r="AP249" s="206">
        <f>S249+U249+Y249+AB249+AE249+AG249+AI249+AK249</f>
        <v>0</v>
      </c>
      <c r="AQ249" s="206">
        <f>AO249-AP249</f>
        <v>0</v>
      </c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3"/>
      <c r="BM249" s="163"/>
      <c r="BN249" s="163"/>
      <c r="BO249" s="163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3"/>
      <c r="CA249" s="163"/>
    </row>
    <row r="250" spans="1:79" s="217" customFormat="1" ht="69.75" hidden="1" customHeight="1" x14ac:dyDescent="0.8">
      <c r="A250" s="734"/>
      <c r="B250" s="737"/>
      <c r="C250" s="740"/>
      <c r="D250" s="741"/>
      <c r="E250" s="761"/>
      <c r="F250" s="741"/>
      <c r="G250" s="564" t="s">
        <v>12</v>
      </c>
      <c r="H250" s="749"/>
      <c r="I250" s="230"/>
      <c r="J250" s="230"/>
      <c r="K250" s="230"/>
      <c r="L250" s="230"/>
      <c r="M250" s="552"/>
      <c r="N250" s="552"/>
      <c r="O250" s="552"/>
      <c r="P250" s="552"/>
      <c r="Q250" s="552"/>
      <c r="R250" s="226"/>
      <c r="S250" s="236"/>
      <c r="T250" s="227"/>
      <c r="U250" s="236"/>
      <c r="V250" s="228"/>
      <c r="W250" s="229"/>
      <c r="X250" s="228">
        <v>0</v>
      </c>
      <c r="Y250" s="236"/>
      <c r="Z250" s="228"/>
      <c r="AA250" s="229"/>
      <c r="AB250" s="237"/>
      <c r="AC250" s="228"/>
      <c r="AD250" s="765"/>
      <c r="AE250" s="238"/>
      <c r="AF250" s="227"/>
      <c r="AG250" s="237"/>
      <c r="AH250" s="230"/>
      <c r="AI250" s="227"/>
      <c r="AJ250" s="236"/>
      <c r="AK250" s="232"/>
      <c r="AL250" s="755"/>
      <c r="AM250" s="179"/>
      <c r="AN250" s="194"/>
      <c r="AO250" s="179"/>
      <c r="AP250" s="239"/>
      <c r="AQ250" s="239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3"/>
      <c r="BM250" s="163"/>
      <c r="BN250" s="163"/>
      <c r="BO250" s="163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3"/>
      <c r="CA250" s="163"/>
    </row>
    <row r="251" spans="1:79" s="217" customFormat="1" ht="69.95" hidden="1" customHeight="1" x14ac:dyDescent="0.8">
      <c r="A251" s="735"/>
      <c r="B251" s="738"/>
      <c r="C251" s="742"/>
      <c r="D251" s="743"/>
      <c r="E251" s="762"/>
      <c r="F251" s="743"/>
      <c r="G251" s="558" t="s">
        <v>13</v>
      </c>
      <c r="H251" s="750"/>
      <c r="I251" s="235"/>
      <c r="J251" s="235"/>
      <c r="K251" s="235"/>
      <c r="L251" s="235"/>
      <c r="M251" s="553"/>
      <c r="N251" s="553"/>
      <c r="O251" s="553"/>
      <c r="P251" s="553"/>
      <c r="Q251" s="553"/>
      <c r="R251" s="231"/>
      <c r="S251" s="240"/>
      <c r="T251" s="232"/>
      <c r="U251" s="240"/>
      <c r="V251" s="233"/>
      <c r="W251" s="234"/>
      <c r="X251" s="233">
        <v>0</v>
      </c>
      <c r="Y251" s="240"/>
      <c r="Z251" s="233"/>
      <c r="AA251" s="234"/>
      <c r="AB251" s="241"/>
      <c r="AC251" s="233"/>
      <c r="AD251" s="756"/>
      <c r="AE251" s="242"/>
      <c r="AF251" s="232"/>
      <c r="AG251" s="241"/>
      <c r="AH251" s="235"/>
      <c r="AI251" s="232"/>
      <c r="AJ251" s="240"/>
      <c r="AK251" s="232"/>
      <c r="AL251" s="756"/>
      <c r="AM251" s="179"/>
      <c r="AN251" s="194"/>
      <c r="AO251" s="179"/>
      <c r="AP251" s="239"/>
      <c r="AQ251" s="239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3"/>
      <c r="BM251" s="163"/>
      <c r="BN251" s="163"/>
      <c r="BO251" s="163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3"/>
      <c r="CA251" s="163"/>
    </row>
    <row r="252" spans="1:79" s="217" customFormat="1" ht="69.95" hidden="1" customHeight="1" thickBot="1" x14ac:dyDescent="0.85">
      <c r="A252" s="736"/>
      <c r="B252" s="739"/>
      <c r="C252" s="744"/>
      <c r="D252" s="745"/>
      <c r="E252" s="763"/>
      <c r="F252" s="745"/>
      <c r="G252" s="562" t="s">
        <v>14</v>
      </c>
      <c r="H252" s="751"/>
      <c r="I252" s="196">
        <f>SUM(I250:I251)</f>
        <v>0</v>
      </c>
      <c r="J252" s="196">
        <v>0</v>
      </c>
      <c r="K252" s="196"/>
      <c r="L252" s="196"/>
      <c r="M252" s="196">
        <f>SUM(M250:M251)</f>
        <v>0</v>
      </c>
      <c r="N252" s="196">
        <f t="shared" ref="N252:P252" si="438">SUM(N250:N251)</f>
        <v>0</v>
      </c>
      <c r="O252" s="196">
        <f t="shared" si="438"/>
        <v>0</v>
      </c>
      <c r="P252" s="196">
        <f t="shared" si="438"/>
        <v>0</v>
      </c>
      <c r="Q252" s="196">
        <f>SUM(Q250:Q251)</f>
        <v>0</v>
      </c>
      <c r="R252" s="201">
        <f>SUM(R250:R251)</f>
        <v>0</v>
      </c>
      <c r="S252" s="202"/>
      <c r="T252" s="199">
        <f>SUM(T250:T251)</f>
        <v>0</v>
      </c>
      <c r="U252" s="202"/>
      <c r="V252" s="201">
        <f>SUM(V250:V251)</f>
        <v>0</v>
      </c>
      <c r="W252" s="197"/>
      <c r="X252" s="201">
        <f>X251+X250</f>
        <v>0</v>
      </c>
      <c r="Y252" s="202"/>
      <c r="Z252" s="201">
        <f>SUM(Z250:Z251)</f>
        <v>0</v>
      </c>
      <c r="AA252" s="197"/>
      <c r="AB252" s="200"/>
      <c r="AC252" s="201">
        <f>SUM(AC250:AC251)</f>
        <v>0</v>
      </c>
      <c r="AD252" s="766"/>
      <c r="AE252" s="198"/>
      <c r="AF252" s="199">
        <f>SUM(AF250:AF251)</f>
        <v>0</v>
      </c>
      <c r="AG252" s="200"/>
      <c r="AH252" s="196">
        <f>SUM(AH250:AH251)</f>
        <v>0</v>
      </c>
      <c r="AI252" s="199">
        <f t="shared" ref="AI252:AJ252" si="439">SUM(AI250:AI251)</f>
        <v>0</v>
      </c>
      <c r="AJ252" s="202">
        <f t="shared" si="439"/>
        <v>0</v>
      </c>
      <c r="AK252" s="224"/>
      <c r="AL252" s="757"/>
      <c r="AM252" s="204">
        <f>R252+T252+X252+Z252+AC252+AF252+AH252+AJ252+M252+V252</f>
        <v>0</v>
      </c>
      <c r="AN252" s="205">
        <f>I252-AM252</f>
        <v>0</v>
      </c>
      <c r="AO252" s="204">
        <f>J252</f>
        <v>0</v>
      </c>
      <c r="AP252" s="206">
        <f>S252+U252+Y252+AB252+AE252+AG252+AI252+AK252+W252+M252</f>
        <v>0</v>
      </c>
      <c r="AQ252" s="206">
        <f>AO252-AP252</f>
        <v>0</v>
      </c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3"/>
      <c r="BM252" s="163"/>
      <c r="BN252" s="163"/>
      <c r="BO252" s="163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3"/>
      <c r="CA252" s="163"/>
    </row>
    <row r="253" spans="1:79" s="221" customFormat="1" ht="69.75" hidden="1" customHeight="1" x14ac:dyDescent="0.8">
      <c r="A253" s="734"/>
      <c r="B253" s="737"/>
      <c r="C253" s="740"/>
      <c r="D253" s="741"/>
      <c r="E253" s="761"/>
      <c r="F253" s="741"/>
      <c r="G253" s="564" t="s">
        <v>12</v>
      </c>
      <c r="H253" s="749"/>
      <c r="I253" s="230"/>
      <c r="J253" s="230"/>
      <c r="K253" s="230"/>
      <c r="L253" s="230"/>
      <c r="M253" s="552"/>
      <c r="N253" s="552"/>
      <c r="O253" s="552"/>
      <c r="P253" s="552"/>
      <c r="Q253" s="552"/>
      <c r="R253" s="226"/>
      <c r="S253" s="236"/>
      <c r="T253" s="227"/>
      <c r="U253" s="236"/>
      <c r="V253" s="228"/>
      <c r="W253" s="229"/>
      <c r="X253" s="228">
        <v>0</v>
      </c>
      <c r="Y253" s="236"/>
      <c r="Z253" s="228"/>
      <c r="AA253" s="229"/>
      <c r="AB253" s="237"/>
      <c r="AC253" s="228"/>
      <c r="AD253" s="767"/>
      <c r="AE253" s="238"/>
      <c r="AF253" s="227"/>
      <c r="AG253" s="237"/>
      <c r="AH253" s="230"/>
      <c r="AI253" s="227"/>
      <c r="AJ253" s="236"/>
      <c r="AK253" s="232"/>
      <c r="AL253" s="755"/>
      <c r="AM253" s="179"/>
      <c r="AN253" s="194"/>
      <c r="AO253" s="179"/>
      <c r="AP253" s="239"/>
      <c r="AQ253" s="239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3"/>
      <c r="BM253" s="163"/>
      <c r="BN253" s="163"/>
      <c r="BO253" s="163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3"/>
      <c r="CA253" s="163"/>
    </row>
    <row r="254" spans="1:79" s="221" customFormat="1" ht="69.95" hidden="1" customHeight="1" x14ac:dyDescent="0.8">
      <c r="A254" s="735"/>
      <c r="B254" s="738"/>
      <c r="C254" s="742"/>
      <c r="D254" s="743"/>
      <c r="E254" s="762"/>
      <c r="F254" s="743"/>
      <c r="G254" s="558" t="s">
        <v>13</v>
      </c>
      <c r="H254" s="750"/>
      <c r="I254" s="235"/>
      <c r="J254" s="235"/>
      <c r="K254" s="235"/>
      <c r="L254" s="235"/>
      <c r="M254" s="553"/>
      <c r="N254" s="553"/>
      <c r="O254" s="553"/>
      <c r="P254" s="553"/>
      <c r="Q254" s="553"/>
      <c r="R254" s="231"/>
      <c r="S254" s="240"/>
      <c r="T254" s="232"/>
      <c r="U254" s="240"/>
      <c r="V254" s="233"/>
      <c r="W254" s="234"/>
      <c r="X254" s="233">
        <v>0</v>
      </c>
      <c r="Y254" s="240"/>
      <c r="Z254" s="233"/>
      <c r="AA254" s="234"/>
      <c r="AB254" s="241"/>
      <c r="AC254" s="233"/>
      <c r="AD254" s="730"/>
      <c r="AE254" s="242"/>
      <c r="AF254" s="232"/>
      <c r="AG254" s="241"/>
      <c r="AH254" s="235"/>
      <c r="AI254" s="232"/>
      <c r="AJ254" s="240"/>
      <c r="AK254" s="232"/>
      <c r="AL254" s="756"/>
      <c r="AM254" s="179"/>
      <c r="AN254" s="194"/>
      <c r="AO254" s="179"/>
      <c r="AP254" s="239"/>
      <c r="AQ254" s="239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3"/>
      <c r="BM254" s="163"/>
      <c r="BN254" s="163"/>
      <c r="BO254" s="163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3"/>
      <c r="CA254" s="163"/>
    </row>
    <row r="255" spans="1:79" s="221" customFormat="1" ht="69.95" hidden="1" customHeight="1" thickBot="1" x14ac:dyDescent="0.85">
      <c r="A255" s="736"/>
      <c r="B255" s="739"/>
      <c r="C255" s="744"/>
      <c r="D255" s="745"/>
      <c r="E255" s="763"/>
      <c r="F255" s="745"/>
      <c r="G255" s="562" t="s">
        <v>14</v>
      </c>
      <c r="H255" s="751"/>
      <c r="I255" s="196">
        <f>SUM(I253:I254)</f>
        <v>0</v>
      </c>
      <c r="J255" s="196"/>
      <c r="K255" s="196"/>
      <c r="L255" s="196"/>
      <c r="M255" s="196">
        <f>SUM(M253:M254)</f>
        <v>0</v>
      </c>
      <c r="N255" s="196">
        <f t="shared" ref="N255:P255" si="440">SUM(N253:N254)</f>
        <v>0</v>
      </c>
      <c r="O255" s="196">
        <f t="shared" si="440"/>
        <v>0</v>
      </c>
      <c r="P255" s="196">
        <f t="shared" si="440"/>
        <v>0</v>
      </c>
      <c r="Q255" s="196">
        <f>SUM(Q253:Q254)</f>
        <v>0</v>
      </c>
      <c r="R255" s="201">
        <f>SUM(R253:R254)</f>
        <v>0</v>
      </c>
      <c r="S255" s="202"/>
      <c r="T255" s="199">
        <f>SUM(T253:T254)</f>
        <v>0</v>
      </c>
      <c r="U255" s="202"/>
      <c r="V255" s="201">
        <f>SUM(V253:V254)</f>
        <v>0</v>
      </c>
      <c r="W255" s="197"/>
      <c r="X255" s="201">
        <f>X254+X253</f>
        <v>0</v>
      </c>
      <c r="Y255" s="202"/>
      <c r="Z255" s="201">
        <f>SUM(Z253:Z254)</f>
        <v>0</v>
      </c>
      <c r="AA255" s="197"/>
      <c r="AB255" s="200"/>
      <c r="AC255" s="201">
        <f>SUM(AC253:AC254)</f>
        <v>0</v>
      </c>
      <c r="AD255" s="768"/>
      <c r="AE255" s="198"/>
      <c r="AF255" s="199">
        <f>SUM(AF253:AF254)</f>
        <v>0</v>
      </c>
      <c r="AG255" s="200"/>
      <c r="AH255" s="196">
        <f>SUM(AH253:AH254)</f>
        <v>0</v>
      </c>
      <c r="AI255" s="199">
        <f t="shared" ref="AI255:AJ255" si="441">SUM(AI253:AI254)</f>
        <v>0</v>
      </c>
      <c r="AJ255" s="202">
        <f t="shared" si="441"/>
        <v>0</v>
      </c>
      <c r="AK255" s="224"/>
      <c r="AL255" s="757"/>
      <c r="AM255" s="204">
        <f>R255+T255+X255+Z255+AC255+AF255+AH255+AJ255</f>
        <v>0</v>
      </c>
      <c r="AN255" s="205">
        <f>I255-AM255</f>
        <v>0</v>
      </c>
      <c r="AO255" s="204">
        <f>J255</f>
        <v>0</v>
      </c>
      <c r="AP255" s="206">
        <f>S255+U255+Y255+AB255+AE255+AG255+AI255+AK255</f>
        <v>0</v>
      </c>
      <c r="AQ255" s="206">
        <f>AO255-AP255</f>
        <v>0</v>
      </c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3"/>
      <c r="BM255" s="163"/>
      <c r="BN255" s="163"/>
      <c r="BO255" s="163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3"/>
      <c r="CA255" s="163"/>
    </row>
    <row r="256" spans="1:79" ht="69.75" hidden="1" customHeight="1" x14ac:dyDescent="0.8">
      <c r="A256" s="734"/>
      <c r="B256" s="737"/>
      <c r="C256" s="740"/>
      <c r="D256" s="741"/>
      <c r="E256" s="761"/>
      <c r="F256" s="741"/>
      <c r="G256" s="564" t="s">
        <v>12</v>
      </c>
      <c r="H256" s="749"/>
      <c r="I256" s="230">
        <v>0</v>
      </c>
      <c r="J256" s="230"/>
      <c r="K256" s="230"/>
      <c r="L256" s="230"/>
      <c r="M256" s="552"/>
      <c r="N256" s="552"/>
      <c r="O256" s="552"/>
      <c r="P256" s="552"/>
      <c r="Q256" s="552"/>
      <c r="R256" s="226"/>
      <c r="S256" s="236"/>
      <c r="T256" s="227"/>
      <c r="U256" s="236"/>
      <c r="V256" s="228"/>
      <c r="W256" s="229"/>
      <c r="X256" s="228">
        <v>0</v>
      </c>
      <c r="Y256" s="236"/>
      <c r="Z256" s="228"/>
      <c r="AA256" s="229"/>
      <c r="AB256" s="237"/>
      <c r="AC256" s="228"/>
      <c r="AD256" s="775"/>
      <c r="AE256" s="238"/>
      <c r="AF256" s="227"/>
      <c r="AG256" s="237"/>
      <c r="AH256" s="230"/>
      <c r="AI256" s="227"/>
      <c r="AJ256" s="236"/>
      <c r="AK256" s="232"/>
      <c r="AL256" s="729"/>
      <c r="AM256" s="179"/>
      <c r="AN256" s="194"/>
      <c r="AO256" s="179"/>
      <c r="AP256" s="239"/>
      <c r="AQ256" s="239"/>
    </row>
    <row r="257" spans="1:79" ht="69.95" hidden="1" customHeight="1" x14ac:dyDescent="0.8">
      <c r="A257" s="735"/>
      <c r="B257" s="738"/>
      <c r="C257" s="742"/>
      <c r="D257" s="743"/>
      <c r="E257" s="762"/>
      <c r="F257" s="743"/>
      <c r="G257" s="558" t="s">
        <v>13</v>
      </c>
      <c r="H257" s="750"/>
      <c r="I257" s="235"/>
      <c r="J257" s="235"/>
      <c r="K257" s="235"/>
      <c r="L257" s="235"/>
      <c r="M257" s="553"/>
      <c r="N257" s="553"/>
      <c r="O257" s="553"/>
      <c r="P257" s="553"/>
      <c r="Q257" s="553"/>
      <c r="R257" s="231"/>
      <c r="S257" s="240"/>
      <c r="T257" s="232"/>
      <c r="U257" s="240"/>
      <c r="V257" s="233"/>
      <c r="W257" s="234"/>
      <c r="X257" s="233">
        <v>0</v>
      </c>
      <c r="Y257" s="240"/>
      <c r="Z257" s="233"/>
      <c r="AA257" s="234"/>
      <c r="AB257" s="241"/>
      <c r="AC257" s="233"/>
      <c r="AD257" s="776"/>
      <c r="AE257" s="242"/>
      <c r="AF257" s="232"/>
      <c r="AG257" s="241"/>
      <c r="AH257" s="235"/>
      <c r="AI257" s="232"/>
      <c r="AJ257" s="240"/>
      <c r="AK257" s="232"/>
      <c r="AL257" s="730"/>
      <c r="AM257" s="179"/>
      <c r="AN257" s="194"/>
      <c r="AO257" s="179"/>
      <c r="AP257" s="239"/>
      <c r="AQ257" s="239"/>
    </row>
    <row r="258" spans="1:79" ht="69.95" hidden="1" customHeight="1" thickBot="1" x14ac:dyDescent="0.85">
      <c r="A258" s="736"/>
      <c r="B258" s="739"/>
      <c r="C258" s="744"/>
      <c r="D258" s="745"/>
      <c r="E258" s="763"/>
      <c r="F258" s="745"/>
      <c r="G258" s="562" t="s">
        <v>14</v>
      </c>
      <c r="H258" s="751"/>
      <c r="I258" s="196">
        <f>SUM(I256:I257)</f>
        <v>0</v>
      </c>
      <c r="J258" s="196"/>
      <c r="K258" s="196"/>
      <c r="L258" s="196"/>
      <c r="M258" s="196">
        <f>SUM(M256:M257)</f>
        <v>0</v>
      </c>
      <c r="N258" s="196">
        <f t="shared" ref="N258:P258" si="442">SUM(N256:N257)</f>
        <v>0</v>
      </c>
      <c r="O258" s="196">
        <f t="shared" si="442"/>
        <v>0</v>
      </c>
      <c r="P258" s="196">
        <f t="shared" si="442"/>
        <v>0</v>
      </c>
      <c r="Q258" s="196">
        <f>SUM(Q256:Q257)</f>
        <v>0</v>
      </c>
      <c r="R258" s="201">
        <f>SUM(R256:R257)</f>
        <v>0</v>
      </c>
      <c r="S258" s="202"/>
      <c r="T258" s="199">
        <f>SUM(T256:T257)</f>
        <v>0</v>
      </c>
      <c r="U258" s="202"/>
      <c r="V258" s="201">
        <f>SUM(V256:V257)</f>
        <v>0</v>
      </c>
      <c r="W258" s="197"/>
      <c r="X258" s="201">
        <f>X257+X256</f>
        <v>0</v>
      </c>
      <c r="Y258" s="202"/>
      <c r="Z258" s="201">
        <f>SUM(Z256:Z257)</f>
        <v>0</v>
      </c>
      <c r="AA258" s="197"/>
      <c r="AB258" s="200"/>
      <c r="AC258" s="201">
        <f>SUM(AC256:AC257)</f>
        <v>0</v>
      </c>
      <c r="AD258" s="777"/>
      <c r="AE258" s="198"/>
      <c r="AF258" s="199">
        <f>SUM(AF256:AF257)</f>
        <v>0</v>
      </c>
      <c r="AG258" s="200"/>
      <c r="AH258" s="196">
        <f>SUM(AH256:AH257)</f>
        <v>0</v>
      </c>
      <c r="AI258" s="199"/>
      <c r="AJ258" s="202">
        <f t="shared" ref="AJ258" si="443">SUM(AJ256:AJ257)</f>
        <v>0</v>
      </c>
      <c r="AK258" s="224"/>
      <c r="AL258" s="731"/>
      <c r="AM258" s="204">
        <f>R258+T258+X258+Z258+AC258+AF258+AH258+AJ258</f>
        <v>0</v>
      </c>
      <c r="AN258" s="205">
        <f>I258-AM258</f>
        <v>0</v>
      </c>
      <c r="AO258" s="204">
        <f>J258</f>
        <v>0</v>
      </c>
      <c r="AP258" s="206">
        <f>S258+U258+Y258+AB258+AE258+AG258+AI258+AK258</f>
        <v>0</v>
      </c>
      <c r="AQ258" s="206">
        <f>AO258-AP258</f>
        <v>0</v>
      </c>
    </row>
    <row r="259" spans="1:79" s="217" customFormat="1" ht="69.75" hidden="1" customHeight="1" x14ac:dyDescent="0.8">
      <c r="A259" s="734"/>
      <c r="B259" s="737"/>
      <c r="C259" s="740"/>
      <c r="D259" s="741"/>
      <c r="E259" s="761"/>
      <c r="F259" s="741"/>
      <c r="G259" s="564" t="s">
        <v>12</v>
      </c>
      <c r="H259" s="749"/>
      <c r="I259" s="230"/>
      <c r="J259" s="230"/>
      <c r="K259" s="230"/>
      <c r="L259" s="230"/>
      <c r="M259" s="552"/>
      <c r="N259" s="552"/>
      <c r="O259" s="552"/>
      <c r="P259" s="552"/>
      <c r="Q259" s="552"/>
      <c r="R259" s="226"/>
      <c r="S259" s="236"/>
      <c r="T259" s="227"/>
      <c r="U259" s="236"/>
      <c r="V259" s="228"/>
      <c r="W259" s="229"/>
      <c r="X259" s="228">
        <v>0</v>
      </c>
      <c r="Y259" s="236"/>
      <c r="Z259" s="228"/>
      <c r="AA259" s="229"/>
      <c r="AB259" s="237"/>
      <c r="AC259" s="228"/>
      <c r="AD259" s="775"/>
      <c r="AE259" s="238"/>
      <c r="AF259" s="227"/>
      <c r="AG259" s="237"/>
      <c r="AH259" s="230"/>
      <c r="AI259" s="227"/>
      <c r="AJ259" s="236"/>
      <c r="AK259" s="232"/>
      <c r="AL259" s="755"/>
      <c r="AM259" s="179"/>
      <c r="AN259" s="194"/>
      <c r="AO259" s="179"/>
      <c r="AP259" s="239"/>
      <c r="AQ259" s="239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  <c r="BM259" s="163"/>
      <c r="BN259" s="163"/>
      <c r="BO259" s="163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3"/>
      <c r="CA259" s="163"/>
    </row>
    <row r="260" spans="1:79" s="217" customFormat="1" ht="69.95" hidden="1" customHeight="1" x14ac:dyDescent="0.8">
      <c r="A260" s="735"/>
      <c r="B260" s="738"/>
      <c r="C260" s="742"/>
      <c r="D260" s="743"/>
      <c r="E260" s="762"/>
      <c r="F260" s="743"/>
      <c r="G260" s="558" t="s">
        <v>13</v>
      </c>
      <c r="H260" s="750"/>
      <c r="I260" s="235"/>
      <c r="J260" s="235"/>
      <c r="K260" s="235"/>
      <c r="L260" s="235"/>
      <c r="M260" s="553"/>
      <c r="N260" s="553"/>
      <c r="O260" s="553"/>
      <c r="P260" s="553"/>
      <c r="Q260" s="553"/>
      <c r="R260" s="231"/>
      <c r="S260" s="240"/>
      <c r="T260" s="232"/>
      <c r="U260" s="240"/>
      <c r="V260" s="233"/>
      <c r="W260" s="234"/>
      <c r="X260" s="233">
        <v>0</v>
      </c>
      <c r="Y260" s="240"/>
      <c r="Z260" s="233"/>
      <c r="AA260" s="234"/>
      <c r="AB260" s="241"/>
      <c r="AC260" s="233"/>
      <c r="AD260" s="776"/>
      <c r="AE260" s="242"/>
      <c r="AF260" s="232"/>
      <c r="AG260" s="241"/>
      <c r="AH260" s="235"/>
      <c r="AI260" s="232"/>
      <c r="AJ260" s="240"/>
      <c r="AK260" s="232"/>
      <c r="AL260" s="756"/>
      <c r="AM260" s="179"/>
      <c r="AN260" s="194"/>
      <c r="AO260" s="179"/>
      <c r="AP260" s="239"/>
      <c r="AQ260" s="239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  <c r="BM260" s="163"/>
      <c r="BN260" s="163"/>
      <c r="BO260" s="163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3"/>
      <c r="CA260" s="163"/>
    </row>
    <row r="261" spans="1:79" s="217" customFormat="1" ht="69.95" hidden="1" customHeight="1" thickBot="1" x14ac:dyDescent="0.85">
      <c r="A261" s="736"/>
      <c r="B261" s="739"/>
      <c r="C261" s="744"/>
      <c r="D261" s="745"/>
      <c r="E261" s="763"/>
      <c r="F261" s="745"/>
      <c r="G261" s="562" t="s">
        <v>14</v>
      </c>
      <c r="H261" s="751"/>
      <c r="I261" s="196">
        <f>SUM(I259:I260)</f>
        <v>0</v>
      </c>
      <c r="J261" s="196"/>
      <c r="K261" s="196"/>
      <c r="L261" s="196"/>
      <c r="M261" s="196">
        <f>SUM(M259:M260)</f>
        <v>0</v>
      </c>
      <c r="N261" s="196">
        <f t="shared" ref="N261:P261" si="444">SUM(N259:N260)</f>
        <v>0</v>
      </c>
      <c r="O261" s="196">
        <f t="shared" si="444"/>
        <v>0</v>
      </c>
      <c r="P261" s="196">
        <f t="shared" si="444"/>
        <v>0</v>
      </c>
      <c r="Q261" s="196">
        <f>SUM(Q259:Q260)</f>
        <v>0</v>
      </c>
      <c r="R261" s="201">
        <f>SUM(R259:R260)</f>
        <v>0</v>
      </c>
      <c r="S261" s="202"/>
      <c r="T261" s="199">
        <f>SUM(T259:T260)</f>
        <v>0</v>
      </c>
      <c r="U261" s="202"/>
      <c r="V261" s="201">
        <f>SUM(V259:V260)</f>
        <v>0</v>
      </c>
      <c r="W261" s="197"/>
      <c r="X261" s="201">
        <f>X260+X259</f>
        <v>0</v>
      </c>
      <c r="Y261" s="202"/>
      <c r="Z261" s="201">
        <f>SUM(Z259:Z260)</f>
        <v>0</v>
      </c>
      <c r="AA261" s="197"/>
      <c r="AB261" s="200"/>
      <c r="AC261" s="201">
        <f>SUM(AC259:AC260)</f>
        <v>0</v>
      </c>
      <c r="AD261" s="777"/>
      <c r="AE261" s="198"/>
      <c r="AF261" s="199">
        <f>SUM(AF259:AF260)</f>
        <v>0</v>
      </c>
      <c r="AG261" s="200"/>
      <c r="AH261" s="196">
        <f>SUM(AH259:AH260)</f>
        <v>0</v>
      </c>
      <c r="AI261" s="199"/>
      <c r="AJ261" s="202">
        <f t="shared" ref="AJ261" si="445">SUM(AJ259:AJ260)</f>
        <v>0</v>
      </c>
      <c r="AK261" s="224"/>
      <c r="AL261" s="757"/>
      <c r="AM261" s="204">
        <f>R261+T261+X261+Z261+AC261+AF261+AH261+AJ261</f>
        <v>0</v>
      </c>
      <c r="AN261" s="205">
        <f>I261-AM261</f>
        <v>0</v>
      </c>
      <c r="AO261" s="204">
        <f>J261</f>
        <v>0</v>
      </c>
      <c r="AP261" s="206">
        <f>S261+U261+Y261+AB261+AE261+AG261+AI261+AK261</f>
        <v>0</v>
      </c>
      <c r="AQ261" s="206">
        <f>AO261-AP261</f>
        <v>0</v>
      </c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  <c r="BM261" s="163"/>
      <c r="BN261" s="163"/>
      <c r="BO261" s="163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3"/>
      <c r="CA261" s="163"/>
    </row>
    <row r="262" spans="1:79" ht="69.75" hidden="1" customHeight="1" x14ac:dyDescent="0.8">
      <c r="A262" s="734"/>
      <c r="B262" s="737"/>
      <c r="C262" s="740"/>
      <c r="D262" s="741"/>
      <c r="E262" s="761"/>
      <c r="F262" s="741"/>
      <c r="G262" s="564" t="s">
        <v>12</v>
      </c>
      <c r="H262" s="749"/>
      <c r="I262" s="230">
        <v>0</v>
      </c>
      <c r="J262" s="230"/>
      <c r="K262" s="230"/>
      <c r="L262" s="230"/>
      <c r="M262" s="552"/>
      <c r="N262" s="552"/>
      <c r="O262" s="552"/>
      <c r="P262" s="552"/>
      <c r="Q262" s="552"/>
      <c r="R262" s="226"/>
      <c r="S262" s="236"/>
      <c r="T262" s="227"/>
      <c r="U262" s="269"/>
      <c r="V262" s="269"/>
      <c r="W262" s="269"/>
      <c r="X262" s="269">
        <v>0</v>
      </c>
      <c r="Y262" s="269"/>
      <c r="Z262" s="269"/>
      <c r="AA262" s="237"/>
      <c r="AB262" s="237"/>
      <c r="AC262" s="228"/>
      <c r="AD262" s="752"/>
      <c r="AE262" s="238"/>
      <c r="AF262" s="227"/>
      <c r="AG262" s="237"/>
      <c r="AH262" s="230"/>
      <c r="AI262" s="227"/>
      <c r="AJ262" s="236"/>
      <c r="AK262" s="232"/>
      <c r="AL262" s="755"/>
      <c r="AM262" s="179"/>
      <c r="AN262" s="194"/>
      <c r="AO262" s="179"/>
      <c r="AP262" s="239"/>
      <c r="AQ262" s="239"/>
    </row>
    <row r="263" spans="1:79" ht="69.95" hidden="1" customHeight="1" x14ac:dyDescent="0.8">
      <c r="A263" s="735"/>
      <c r="B263" s="738"/>
      <c r="C263" s="742"/>
      <c r="D263" s="743"/>
      <c r="E263" s="762"/>
      <c r="F263" s="743"/>
      <c r="G263" s="558" t="s">
        <v>13</v>
      </c>
      <c r="H263" s="750"/>
      <c r="I263" s="235"/>
      <c r="J263" s="235"/>
      <c r="K263" s="235"/>
      <c r="L263" s="235"/>
      <c r="M263" s="553"/>
      <c r="N263" s="553"/>
      <c r="O263" s="553"/>
      <c r="P263" s="553"/>
      <c r="Q263" s="553"/>
      <c r="R263" s="231"/>
      <c r="S263" s="240"/>
      <c r="T263" s="232"/>
      <c r="U263" s="252"/>
      <c r="V263" s="252"/>
      <c r="W263" s="252"/>
      <c r="X263" s="252">
        <v>0</v>
      </c>
      <c r="Y263" s="252"/>
      <c r="Z263" s="252"/>
      <c r="AA263" s="241"/>
      <c r="AB263" s="241"/>
      <c r="AC263" s="233"/>
      <c r="AD263" s="753"/>
      <c r="AE263" s="242"/>
      <c r="AF263" s="232"/>
      <c r="AG263" s="241"/>
      <c r="AH263" s="235"/>
      <c r="AI263" s="232"/>
      <c r="AJ263" s="240"/>
      <c r="AK263" s="232"/>
      <c r="AL263" s="756"/>
      <c r="AM263" s="179"/>
      <c r="AN263" s="194"/>
      <c r="AO263" s="179"/>
      <c r="AP263" s="239"/>
      <c r="AQ263" s="239"/>
    </row>
    <row r="264" spans="1:79" ht="69.95" hidden="1" customHeight="1" thickBot="1" x14ac:dyDescent="0.85">
      <c r="A264" s="736"/>
      <c r="B264" s="739"/>
      <c r="C264" s="744"/>
      <c r="D264" s="745"/>
      <c r="E264" s="763"/>
      <c r="F264" s="745"/>
      <c r="G264" s="562" t="s">
        <v>14</v>
      </c>
      <c r="H264" s="751"/>
      <c r="I264" s="196">
        <f>SUM(I262:I263)</f>
        <v>0</v>
      </c>
      <c r="J264" s="196"/>
      <c r="K264" s="196"/>
      <c r="L264" s="196"/>
      <c r="M264" s="196">
        <f>SUM(M262:M263)</f>
        <v>0</v>
      </c>
      <c r="N264" s="196">
        <f t="shared" ref="N264:P264" si="446">SUM(N262:N263)</f>
        <v>0</v>
      </c>
      <c r="O264" s="196">
        <f t="shared" si="446"/>
        <v>0</v>
      </c>
      <c r="P264" s="196">
        <f t="shared" si="446"/>
        <v>0</v>
      </c>
      <c r="Q264" s="196">
        <f>SUM(Q262:Q263)</f>
        <v>0</v>
      </c>
      <c r="R264" s="201">
        <f>SUM(R262:R263)</f>
        <v>0</v>
      </c>
      <c r="S264" s="202"/>
      <c r="T264" s="199">
        <f>SUM(T262:T263)</f>
        <v>0</v>
      </c>
      <c r="U264" s="203"/>
      <c r="V264" s="203">
        <f>SUM(V262:V263)</f>
        <v>0</v>
      </c>
      <c r="W264" s="203"/>
      <c r="X264" s="203">
        <f>X263+X262</f>
        <v>0</v>
      </c>
      <c r="Y264" s="203"/>
      <c r="Z264" s="203">
        <f>SUM(Z262:Z263)</f>
        <v>0</v>
      </c>
      <c r="AA264" s="200"/>
      <c r="AB264" s="200"/>
      <c r="AC264" s="201">
        <f>SUM(AC262:AC263)</f>
        <v>0</v>
      </c>
      <c r="AD264" s="754"/>
      <c r="AE264" s="198"/>
      <c r="AF264" s="199">
        <f>SUM(AF262:AF263)</f>
        <v>0</v>
      </c>
      <c r="AG264" s="200"/>
      <c r="AH264" s="196">
        <f>SUM(AH262:AH263)</f>
        <v>0</v>
      </c>
      <c r="AI264" s="199">
        <f t="shared" ref="AI264:AJ264" si="447">SUM(AI262:AI263)</f>
        <v>0</v>
      </c>
      <c r="AJ264" s="202">
        <f t="shared" si="447"/>
        <v>0</v>
      </c>
      <c r="AK264" s="224"/>
      <c r="AL264" s="757"/>
      <c r="AM264" s="204">
        <f>R264+T264+X264+Z264+AC264+AF264+AH264+AJ264</f>
        <v>0</v>
      </c>
      <c r="AN264" s="205">
        <f>I264-AM264</f>
        <v>0</v>
      </c>
      <c r="AO264" s="204">
        <f>J264</f>
        <v>0</v>
      </c>
      <c r="AP264" s="206">
        <f>S264+U264+Y264+AB264+AE264+AG264+AI264+AK264</f>
        <v>0</v>
      </c>
      <c r="AQ264" s="206">
        <f>AO264-AP264</f>
        <v>0</v>
      </c>
    </row>
    <row r="265" spans="1:79" s="217" customFormat="1" ht="69.75" hidden="1" customHeight="1" x14ac:dyDescent="0.8">
      <c r="A265" s="734"/>
      <c r="B265" s="737"/>
      <c r="C265" s="740"/>
      <c r="D265" s="741"/>
      <c r="E265" s="761"/>
      <c r="F265" s="741"/>
      <c r="G265" s="564" t="s">
        <v>12</v>
      </c>
      <c r="H265" s="749"/>
      <c r="I265" s="230">
        <v>0</v>
      </c>
      <c r="J265" s="230"/>
      <c r="K265" s="230"/>
      <c r="L265" s="230"/>
      <c r="M265" s="552"/>
      <c r="N265" s="552"/>
      <c r="O265" s="552"/>
      <c r="P265" s="552"/>
      <c r="Q265" s="552"/>
      <c r="R265" s="226"/>
      <c r="S265" s="236"/>
      <c r="T265" s="227"/>
      <c r="U265" s="236"/>
      <c r="V265" s="228"/>
      <c r="W265" s="229"/>
      <c r="X265" s="228">
        <v>0</v>
      </c>
      <c r="Y265" s="236"/>
      <c r="Z265" s="228"/>
      <c r="AA265" s="229"/>
      <c r="AB265" s="237"/>
      <c r="AC265" s="228"/>
      <c r="AD265" s="767"/>
      <c r="AE265" s="238"/>
      <c r="AF265" s="227"/>
      <c r="AG265" s="237"/>
      <c r="AH265" s="230"/>
      <c r="AI265" s="227"/>
      <c r="AJ265" s="236"/>
      <c r="AK265" s="246"/>
      <c r="AL265" s="755"/>
      <c r="AM265" s="177"/>
      <c r="AN265" s="178"/>
      <c r="AO265" s="177"/>
      <c r="AP265" s="272"/>
      <c r="AQ265" s="272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3"/>
      <c r="BN265" s="163"/>
      <c r="BO265" s="163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3"/>
    </row>
    <row r="266" spans="1:79" s="217" customFormat="1" ht="69.95" hidden="1" customHeight="1" x14ac:dyDescent="0.8">
      <c r="A266" s="735"/>
      <c r="B266" s="738"/>
      <c r="C266" s="742"/>
      <c r="D266" s="743"/>
      <c r="E266" s="762"/>
      <c r="F266" s="743"/>
      <c r="G266" s="558" t="s">
        <v>13</v>
      </c>
      <c r="H266" s="750"/>
      <c r="I266" s="235"/>
      <c r="J266" s="235"/>
      <c r="K266" s="235"/>
      <c r="L266" s="235"/>
      <c r="M266" s="553"/>
      <c r="N266" s="553"/>
      <c r="O266" s="553"/>
      <c r="P266" s="553"/>
      <c r="Q266" s="553"/>
      <c r="R266" s="231"/>
      <c r="S266" s="240"/>
      <c r="T266" s="232"/>
      <c r="U266" s="240"/>
      <c r="V266" s="233"/>
      <c r="W266" s="234"/>
      <c r="X266" s="233">
        <v>0</v>
      </c>
      <c r="Y266" s="240"/>
      <c r="Z266" s="233"/>
      <c r="AA266" s="234"/>
      <c r="AB266" s="241"/>
      <c r="AC266" s="233"/>
      <c r="AD266" s="730"/>
      <c r="AE266" s="242"/>
      <c r="AF266" s="232"/>
      <c r="AG266" s="241"/>
      <c r="AH266" s="235"/>
      <c r="AI266" s="232"/>
      <c r="AJ266" s="240"/>
      <c r="AK266" s="232"/>
      <c r="AL266" s="756"/>
      <c r="AM266" s="179"/>
      <c r="AN266" s="194"/>
      <c r="AO266" s="179"/>
      <c r="AP266" s="239"/>
      <c r="AQ266" s="239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  <c r="BM266" s="163"/>
      <c r="BN266" s="163"/>
      <c r="BO266" s="163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3"/>
    </row>
    <row r="267" spans="1:79" s="217" customFormat="1" ht="69.95" hidden="1" customHeight="1" thickBot="1" x14ac:dyDescent="0.85">
      <c r="A267" s="736"/>
      <c r="B267" s="739"/>
      <c r="C267" s="744"/>
      <c r="D267" s="745"/>
      <c r="E267" s="763"/>
      <c r="F267" s="745"/>
      <c r="G267" s="562" t="s">
        <v>14</v>
      </c>
      <c r="H267" s="751"/>
      <c r="I267" s="196">
        <f>SUM(I265:I266)</f>
        <v>0</v>
      </c>
      <c r="J267" s="196"/>
      <c r="K267" s="196"/>
      <c r="L267" s="196"/>
      <c r="M267" s="196">
        <f>SUM(M265:M266)</f>
        <v>0</v>
      </c>
      <c r="N267" s="196">
        <f t="shared" ref="N267:P267" si="448">SUM(N265:N266)</f>
        <v>0</v>
      </c>
      <c r="O267" s="196">
        <f t="shared" si="448"/>
        <v>0</v>
      </c>
      <c r="P267" s="196">
        <f t="shared" si="448"/>
        <v>0</v>
      </c>
      <c r="Q267" s="196">
        <f>SUM(Q265:Q266)</f>
        <v>0</v>
      </c>
      <c r="R267" s="201">
        <f>SUM(R265:R266)</f>
        <v>0</v>
      </c>
      <c r="S267" s="202"/>
      <c r="T267" s="199">
        <f>SUM(T265:T266)</f>
        <v>0</v>
      </c>
      <c r="U267" s="202"/>
      <c r="V267" s="201">
        <f>SUM(V265:V266)</f>
        <v>0</v>
      </c>
      <c r="W267" s="197"/>
      <c r="X267" s="201">
        <f>X266+X265</f>
        <v>0</v>
      </c>
      <c r="Y267" s="202"/>
      <c r="Z267" s="201">
        <f>SUM(Z265:Z266)</f>
        <v>0</v>
      </c>
      <c r="AA267" s="197"/>
      <c r="AB267" s="200"/>
      <c r="AC267" s="201">
        <f>SUM(AC265:AC266)</f>
        <v>0</v>
      </c>
      <c r="AD267" s="768"/>
      <c r="AE267" s="198"/>
      <c r="AF267" s="199">
        <f>SUM(AF265:AF266)</f>
        <v>0</v>
      </c>
      <c r="AG267" s="200"/>
      <c r="AH267" s="196">
        <f>SUM(AH265:AH266)</f>
        <v>0</v>
      </c>
      <c r="AI267" s="199"/>
      <c r="AJ267" s="202">
        <f t="shared" ref="AJ267" si="449">SUM(AJ265:AJ266)</f>
        <v>0</v>
      </c>
      <c r="AK267" s="224"/>
      <c r="AL267" s="757"/>
      <c r="AM267" s="204">
        <f>R267+T267+X267+Z267+AC267+AF267+AH267+AJ267</f>
        <v>0</v>
      </c>
      <c r="AN267" s="205">
        <f>I267-AM267</f>
        <v>0</v>
      </c>
      <c r="AO267" s="204">
        <f>J267</f>
        <v>0</v>
      </c>
      <c r="AP267" s="206">
        <f>S267+U267+Y267+AB267+AE267+AG267+AI267+AK267</f>
        <v>0</v>
      </c>
      <c r="AQ267" s="206">
        <f>AO267-AP267</f>
        <v>0</v>
      </c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3"/>
      <c r="BM267" s="163"/>
      <c r="BN267" s="163"/>
      <c r="BO267" s="163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3"/>
    </row>
    <row r="268" spans="1:79" ht="69.75" hidden="1" customHeight="1" x14ac:dyDescent="0.8">
      <c r="A268" s="734"/>
      <c r="B268" s="737"/>
      <c r="C268" s="740"/>
      <c r="D268" s="741"/>
      <c r="E268" s="761"/>
      <c r="F268" s="741"/>
      <c r="G268" s="564" t="s">
        <v>12</v>
      </c>
      <c r="H268" s="749"/>
      <c r="I268" s="230">
        <v>0</v>
      </c>
      <c r="J268" s="230"/>
      <c r="K268" s="230"/>
      <c r="L268" s="230"/>
      <c r="M268" s="552"/>
      <c r="N268" s="552"/>
      <c r="O268" s="552"/>
      <c r="P268" s="552"/>
      <c r="Q268" s="552"/>
      <c r="R268" s="226"/>
      <c r="S268" s="236"/>
      <c r="T268" s="227"/>
      <c r="U268" s="236"/>
      <c r="V268" s="228"/>
      <c r="W268" s="229"/>
      <c r="X268" s="228"/>
      <c r="Y268" s="236"/>
      <c r="Z268" s="228"/>
      <c r="AA268" s="229"/>
      <c r="AB268" s="237"/>
      <c r="AC268" s="228"/>
      <c r="AD268" s="752"/>
      <c r="AE268" s="238"/>
      <c r="AF268" s="227"/>
      <c r="AG268" s="237"/>
      <c r="AH268" s="230"/>
      <c r="AI268" s="227"/>
      <c r="AJ268" s="236"/>
      <c r="AK268" s="246"/>
      <c r="AL268" s="755"/>
      <c r="AM268" s="177"/>
      <c r="AN268" s="178"/>
      <c r="AO268" s="177"/>
      <c r="AP268" s="272"/>
      <c r="AQ268" s="272"/>
    </row>
    <row r="269" spans="1:79" ht="69.95" hidden="1" customHeight="1" x14ac:dyDescent="0.8">
      <c r="A269" s="735"/>
      <c r="B269" s="738"/>
      <c r="C269" s="742"/>
      <c r="D269" s="743"/>
      <c r="E269" s="762"/>
      <c r="F269" s="743"/>
      <c r="G269" s="558" t="s">
        <v>13</v>
      </c>
      <c r="H269" s="750"/>
      <c r="I269" s="235"/>
      <c r="J269" s="235"/>
      <c r="K269" s="235"/>
      <c r="L269" s="235"/>
      <c r="M269" s="553"/>
      <c r="N269" s="553"/>
      <c r="O269" s="553"/>
      <c r="P269" s="553"/>
      <c r="Q269" s="553"/>
      <c r="R269" s="231"/>
      <c r="S269" s="240"/>
      <c r="T269" s="232"/>
      <c r="U269" s="240"/>
      <c r="V269" s="233"/>
      <c r="W269" s="234"/>
      <c r="X269" s="233"/>
      <c r="Y269" s="240"/>
      <c r="Z269" s="233"/>
      <c r="AA269" s="234"/>
      <c r="AB269" s="241"/>
      <c r="AC269" s="233"/>
      <c r="AD269" s="753"/>
      <c r="AE269" s="242"/>
      <c r="AF269" s="232"/>
      <c r="AG269" s="241"/>
      <c r="AH269" s="235"/>
      <c r="AI269" s="232"/>
      <c r="AJ269" s="240"/>
      <c r="AK269" s="232"/>
      <c r="AL269" s="756"/>
      <c r="AM269" s="179"/>
      <c r="AN269" s="194"/>
      <c r="AO269" s="179"/>
      <c r="AP269" s="239"/>
      <c r="AQ269" s="239"/>
    </row>
    <row r="270" spans="1:79" ht="69.95" hidden="1" customHeight="1" thickBot="1" x14ac:dyDescent="0.85">
      <c r="A270" s="736"/>
      <c r="B270" s="739"/>
      <c r="C270" s="744"/>
      <c r="D270" s="745"/>
      <c r="E270" s="763"/>
      <c r="F270" s="745"/>
      <c r="G270" s="562" t="s">
        <v>14</v>
      </c>
      <c r="H270" s="751"/>
      <c r="I270" s="196">
        <f>SUM(I268:I269)</f>
        <v>0</v>
      </c>
      <c r="J270" s="196"/>
      <c r="K270" s="196"/>
      <c r="L270" s="196"/>
      <c r="M270" s="196">
        <f>SUM(M268:M269)</f>
        <v>0</v>
      </c>
      <c r="N270" s="196">
        <f t="shared" ref="N270:P270" si="450">SUM(N268:N269)</f>
        <v>0</v>
      </c>
      <c r="O270" s="196">
        <f t="shared" si="450"/>
        <v>0</v>
      </c>
      <c r="P270" s="196">
        <f t="shared" si="450"/>
        <v>0</v>
      </c>
      <c r="Q270" s="196">
        <f>SUM(Q268:Q269)</f>
        <v>0</v>
      </c>
      <c r="R270" s="201">
        <f>SUM(R268:R269)</f>
        <v>0</v>
      </c>
      <c r="S270" s="202"/>
      <c r="T270" s="199">
        <f>SUM(T268:T269)</f>
        <v>0</v>
      </c>
      <c r="U270" s="202"/>
      <c r="V270" s="201">
        <f>SUM(V268:V269)</f>
        <v>0</v>
      </c>
      <c r="W270" s="197"/>
      <c r="X270" s="201">
        <f>X269+X268</f>
        <v>0</v>
      </c>
      <c r="Y270" s="202"/>
      <c r="Z270" s="201">
        <f>SUM(Z268:Z269)</f>
        <v>0</v>
      </c>
      <c r="AA270" s="197"/>
      <c r="AB270" s="200"/>
      <c r="AC270" s="201">
        <f>SUM(AC268:AC269)</f>
        <v>0</v>
      </c>
      <c r="AD270" s="754"/>
      <c r="AE270" s="198"/>
      <c r="AF270" s="199">
        <f>SUM(AF268:AF269)</f>
        <v>0</v>
      </c>
      <c r="AG270" s="200"/>
      <c r="AH270" s="196">
        <f>SUM(AH268:AH269)</f>
        <v>0</v>
      </c>
      <c r="AI270" s="199"/>
      <c r="AJ270" s="202">
        <f t="shared" ref="AJ270" si="451">SUM(AJ268:AJ269)</f>
        <v>0</v>
      </c>
      <c r="AK270" s="224"/>
      <c r="AL270" s="757"/>
      <c r="AM270" s="204">
        <f>R270+T270+X270+Z270+AC270+AF270+AH270+AJ270</f>
        <v>0</v>
      </c>
      <c r="AN270" s="205">
        <f>I270-AM270</f>
        <v>0</v>
      </c>
      <c r="AO270" s="204">
        <f>J270</f>
        <v>0</v>
      </c>
      <c r="AP270" s="206">
        <f>S270+U270+Y270+AB270+AE270+AG270+AI270+AK270</f>
        <v>0</v>
      </c>
      <c r="AQ270" s="206">
        <f>AO270-AP270</f>
        <v>0</v>
      </c>
    </row>
    <row r="271" spans="1:79" ht="69.75" hidden="1" customHeight="1" x14ac:dyDescent="0.8">
      <c r="A271" s="734"/>
      <c r="B271" s="737"/>
      <c r="C271" s="740"/>
      <c r="D271" s="741"/>
      <c r="E271" s="761"/>
      <c r="F271" s="741"/>
      <c r="G271" s="564" t="s">
        <v>12</v>
      </c>
      <c r="H271" s="749"/>
      <c r="I271" s="230"/>
      <c r="J271" s="230"/>
      <c r="K271" s="230"/>
      <c r="L271" s="230"/>
      <c r="M271" s="552"/>
      <c r="N271" s="552"/>
      <c r="O271" s="552"/>
      <c r="P271" s="552"/>
      <c r="Q271" s="552"/>
      <c r="R271" s="226"/>
      <c r="S271" s="236"/>
      <c r="T271" s="227"/>
      <c r="U271" s="236"/>
      <c r="V271" s="228"/>
      <c r="W271" s="229"/>
      <c r="X271" s="228">
        <v>0</v>
      </c>
      <c r="Y271" s="236"/>
      <c r="Z271" s="228"/>
      <c r="AA271" s="229"/>
      <c r="AB271" s="237"/>
      <c r="AC271" s="228"/>
      <c r="AD271" s="765"/>
      <c r="AE271" s="238"/>
      <c r="AF271" s="227"/>
      <c r="AG271" s="237"/>
      <c r="AH271" s="230"/>
      <c r="AI271" s="227"/>
      <c r="AJ271" s="236"/>
      <c r="AK271" s="246"/>
      <c r="AL271" s="250"/>
      <c r="AM271" s="177"/>
      <c r="AN271" s="178"/>
      <c r="AO271" s="177"/>
      <c r="AP271" s="272"/>
      <c r="AQ271" s="272"/>
    </row>
    <row r="272" spans="1:79" ht="69.95" hidden="1" customHeight="1" x14ac:dyDescent="0.8">
      <c r="A272" s="735"/>
      <c r="B272" s="738"/>
      <c r="C272" s="742"/>
      <c r="D272" s="743"/>
      <c r="E272" s="762"/>
      <c r="F272" s="743"/>
      <c r="G272" s="558" t="s">
        <v>13</v>
      </c>
      <c r="H272" s="750"/>
      <c r="I272" s="235"/>
      <c r="J272" s="235"/>
      <c r="K272" s="235"/>
      <c r="L272" s="235"/>
      <c r="M272" s="553"/>
      <c r="N272" s="553"/>
      <c r="O272" s="553"/>
      <c r="P272" s="553"/>
      <c r="Q272" s="553"/>
      <c r="R272" s="231"/>
      <c r="S272" s="240"/>
      <c r="T272" s="232"/>
      <c r="U272" s="240"/>
      <c r="V272" s="233"/>
      <c r="W272" s="234"/>
      <c r="X272" s="233"/>
      <c r="Y272" s="240"/>
      <c r="Z272" s="233"/>
      <c r="AA272" s="234"/>
      <c r="AB272" s="241"/>
      <c r="AC272" s="233"/>
      <c r="AD272" s="756"/>
      <c r="AE272" s="242"/>
      <c r="AF272" s="232"/>
      <c r="AG272" s="241"/>
      <c r="AH272" s="235"/>
      <c r="AI272" s="232"/>
      <c r="AJ272" s="240"/>
      <c r="AK272" s="232"/>
      <c r="AL272" s="242"/>
      <c r="AM272" s="179"/>
      <c r="AN272" s="194"/>
      <c r="AO272" s="179"/>
      <c r="AP272" s="239"/>
      <c r="AQ272" s="239"/>
    </row>
    <row r="273" spans="1:79" ht="69.95" hidden="1" customHeight="1" thickBot="1" x14ac:dyDescent="0.85">
      <c r="A273" s="736"/>
      <c r="B273" s="739"/>
      <c r="C273" s="744"/>
      <c r="D273" s="745"/>
      <c r="E273" s="763"/>
      <c r="F273" s="745"/>
      <c r="G273" s="562" t="s">
        <v>14</v>
      </c>
      <c r="H273" s="751"/>
      <c r="I273" s="196">
        <f>SUM(I271:I272)</f>
        <v>0</v>
      </c>
      <c r="J273" s="196"/>
      <c r="K273" s="196"/>
      <c r="L273" s="196"/>
      <c r="M273" s="196">
        <f>SUM(M271:M272)</f>
        <v>0</v>
      </c>
      <c r="N273" s="196">
        <f t="shared" ref="N273:P273" si="452">SUM(N271:N272)</f>
        <v>0</v>
      </c>
      <c r="O273" s="196">
        <f t="shared" si="452"/>
        <v>0</v>
      </c>
      <c r="P273" s="196">
        <f t="shared" si="452"/>
        <v>0</v>
      </c>
      <c r="Q273" s="196">
        <f>SUM(Q271:Q272)</f>
        <v>0</v>
      </c>
      <c r="R273" s="201">
        <f>SUM(R271:R272)</f>
        <v>0</v>
      </c>
      <c r="S273" s="202"/>
      <c r="T273" s="199">
        <f>SUM(T271:T272)</f>
        <v>0</v>
      </c>
      <c r="U273" s="202"/>
      <c r="V273" s="201">
        <f>SUM(V271:V272)</f>
        <v>0</v>
      </c>
      <c r="W273" s="197"/>
      <c r="X273" s="201">
        <f>X272+X271</f>
        <v>0</v>
      </c>
      <c r="Y273" s="202"/>
      <c r="Z273" s="201">
        <f>SUM(Z271:Z272)</f>
        <v>0</v>
      </c>
      <c r="AA273" s="197"/>
      <c r="AB273" s="200"/>
      <c r="AC273" s="201">
        <f>SUM(AC271:AC272)</f>
        <v>0</v>
      </c>
      <c r="AD273" s="766"/>
      <c r="AE273" s="198"/>
      <c r="AF273" s="199">
        <f>SUM(AF271:AF272)</f>
        <v>0</v>
      </c>
      <c r="AG273" s="200"/>
      <c r="AH273" s="196">
        <f>SUM(AH271:AH272)</f>
        <v>0</v>
      </c>
      <c r="AI273" s="199">
        <f t="shared" ref="AI273:AJ273" si="453">SUM(AI271:AI272)</f>
        <v>0</v>
      </c>
      <c r="AJ273" s="202">
        <f t="shared" si="453"/>
        <v>0</v>
      </c>
      <c r="AK273" s="224"/>
      <c r="AL273" s="267"/>
      <c r="AM273" s="204">
        <f>R273+T273+X273+Z273+AC273+AF273+AH273+AJ273</f>
        <v>0</v>
      </c>
      <c r="AN273" s="205">
        <f>I273-AM273</f>
        <v>0</v>
      </c>
      <c r="AO273" s="204">
        <f>J273</f>
        <v>0</v>
      </c>
      <c r="AP273" s="206">
        <f>S273+U273+Y273+AB273+AE273+AG273+AI273+AK273</f>
        <v>0</v>
      </c>
      <c r="AQ273" s="206">
        <f>AO273-AP273</f>
        <v>0</v>
      </c>
    </row>
    <row r="274" spans="1:79" s="217" customFormat="1" ht="69.75" hidden="1" customHeight="1" x14ac:dyDescent="0.8">
      <c r="A274" s="734"/>
      <c r="B274" s="737"/>
      <c r="C274" s="740"/>
      <c r="D274" s="741"/>
      <c r="E274" s="761"/>
      <c r="F274" s="741"/>
      <c r="G274" s="564" t="s">
        <v>12</v>
      </c>
      <c r="H274" s="749"/>
      <c r="I274" s="230"/>
      <c r="J274" s="230"/>
      <c r="K274" s="230"/>
      <c r="L274" s="230"/>
      <c r="M274" s="552"/>
      <c r="N274" s="552"/>
      <c r="O274" s="552"/>
      <c r="P274" s="552"/>
      <c r="Q274" s="552"/>
      <c r="R274" s="226"/>
      <c r="S274" s="236"/>
      <c r="T274" s="227"/>
      <c r="U274" s="236"/>
      <c r="V274" s="228"/>
      <c r="W274" s="229"/>
      <c r="X274" s="228">
        <v>0</v>
      </c>
      <c r="Y274" s="236"/>
      <c r="Z274" s="228"/>
      <c r="AA274" s="229"/>
      <c r="AB274" s="237"/>
      <c r="AC274" s="228"/>
      <c r="AD274" s="765"/>
      <c r="AE274" s="238"/>
      <c r="AF274" s="227"/>
      <c r="AG274" s="237"/>
      <c r="AH274" s="230"/>
      <c r="AI274" s="227"/>
      <c r="AJ274" s="236"/>
      <c r="AK274" s="246"/>
      <c r="AL274" s="250"/>
      <c r="AM274" s="177"/>
      <c r="AN274" s="178"/>
      <c r="AO274" s="177"/>
      <c r="AP274" s="272"/>
      <c r="AQ274" s="272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  <c r="BI274" s="163"/>
      <c r="BJ274" s="163"/>
      <c r="BK274" s="163"/>
      <c r="BL274" s="163"/>
      <c r="BM274" s="163"/>
      <c r="BN274" s="163"/>
      <c r="BO274" s="163"/>
      <c r="BP274" s="163"/>
      <c r="BQ274" s="163"/>
      <c r="BR274" s="163"/>
      <c r="BS274" s="163"/>
      <c r="BT274" s="163"/>
      <c r="BU274" s="163"/>
      <c r="BV274" s="163"/>
      <c r="BW274" s="163"/>
      <c r="BX274" s="163"/>
      <c r="BY274" s="163"/>
      <c r="BZ274" s="163"/>
    </row>
    <row r="275" spans="1:79" s="217" customFormat="1" ht="69.95" hidden="1" customHeight="1" x14ac:dyDescent="0.8">
      <c r="A275" s="735"/>
      <c r="B275" s="738"/>
      <c r="C275" s="742"/>
      <c r="D275" s="743"/>
      <c r="E275" s="762"/>
      <c r="F275" s="743"/>
      <c r="G275" s="558" t="s">
        <v>13</v>
      </c>
      <c r="H275" s="750"/>
      <c r="I275" s="235"/>
      <c r="J275" s="235"/>
      <c r="K275" s="235"/>
      <c r="L275" s="235"/>
      <c r="M275" s="553"/>
      <c r="N275" s="553"/>
      <c r="O275" s="553"/>
      <c r="P275" s="553"/>
      <c r="Q275" s="553"/>
      <c r="R275" s="231"/>
      <c r="S275" s="240"/>
      <c r="T275" s="232"/>
      <c r="U275" s="240"/>
      <c r="V275" s="233"/>
      <c r="W275" s="234"/>
      <c r="X275" s="233"/>
      <c r="Y275" s="240"/>
      <c r="Z275" s="233"/>
      <c r="AA275" s="234"/>
      <c r="AB275" s="241"/>
      <c r="AC275" s="233"/>
      <c r="AD275" s="756"/>
      <c r="AE275" s="242"/>
      <c r="AF275" s="232"/>
      <c r="AG275" s="241"/>
      <c r="AH275" s="235"/>
      <c r="AI275" s="232"/>
      <c r="AJ275" s="240"/>
      <c r="AK275" s="232"/>
      <c r="AL275" s="242"/>
      <c r="AM275" s="179"/>
      <c r="AN275" s="194"/>
      <c r="AO275" s="179"/>
      <c r="AP275" s="239"/>
      <c r="AQ275" s="239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  <c r="BI275" s="163"/>
      <c r="BJ275" s="163"/>
      <c r="BK275" s="163"/>
      <c r="BL275" s="163"/>
      <c r="BM275" s="163"/>
      <c r="BN275" s="163"/>
      <c r="BO275" s="163"/>
      <c r="BP275" s="163"/>
      <c r="BQ275" s="163"/>
      <c r="BR275" s="163"/>
      <c r="BS275" s="163"/>
      <c r="BT275" s="163"/>
      <c r="BU275" s="163"/>
      <c r="BV275" s="163"/>
      <c r="BW275" s="163"/>
      <c r="BX275" s="163"/>
      <c r="BY275" s="163"/>
      <c r="BZ275" s="163"/>
    </row>
    <row r="276" spans="1:79" s="217" customFormat="1" ht="69.95" hidden="1" customHeight="1" thickBot="1" x14ac:dyDescent="0.85">
      <c r="A276" s="736"/>
      <c r="B276" s="739"/>
      <c r="C276" s="744"/>
      <c r="D276" s="745"/>
      <c r="E276" s="763"/>
      <c r="F276" s="745"/>
      <c r="G276" s="562" t="s">
        <v>14</v>
      </c>
      <c r="H276" s="751"/>
      <c r="I276" s="196">
        <f>SUM(I274:I275)</f>
        <v>0</v>
      </c>
      <c r="J276" s="196"/>
      <c r="K276" s="196"/>
      <c r="L276" s="196"/>
      <c r="M276" s="196">
        <f>SUM(M274:M275)</f>
        <v>0</v>
      </c>
      <c r="N276" s="196">
        <f t="shared" ref="N276:P276" si="454">SUM(N274:N275)</f>
        <v>0</v>
      </c>
      <c r="O276" s="196">
        <f t="shared" si="454"/>
        <v>0</v>
      </c>
      <c r="P276" s="196">
        <f t="shared" si="454"/>
        <v>0</v>
      </c>
      <c r="Q276" s="196">
        <f>SUM(Q274:Q275)</f>
        <v>0</v>
      </c>
      <c r="R276" s="201">
        <f>SUM(R274:R275)</f>
        <v>0</v>
      </c>
      <c r="S276" s="202"/>
      <c r="T276" s="199">
        <f>SUM(T274:T275)</f>
        <v>0</v>
      </c>
      <c r="U276" s="202"/>
      <c r="V276" s="201">
        <f>SUM(V274:V275)</f>
        <v>0</v>
      </c>
      <c r="W276" s="197"/>
      <c r="X276" s="201">
        <f>X275+X274</f>
        <v>0</v>
      </c>
      <c r="Y276" s="202"/>
      <c r="Z276" s="201">
        <f>SUM(Z274:Z275)</f>
        <v>0</v>
      </c>
      <c r="AA276" s="197"/>
      <c r="AB276" s="200"/>
      <c r="AC276" s="201">
        <f>SUM(AC274:AC275)</f>
        <v>0</v>
      </c>
      <c r="AD276" s="766"/>
      <c r="AE276" s="198"/>
      <c r="AF276" s="199">
        <f>SUM(AF274:AF275)</f>
        <v>0</v>
      </c>
      <c r="AG276" s="200"/>
      <c r="AH276" s="196">
        <f>SUM(AH274:AH275)</f>
        <v>0</v>
      </c>
      <c r="AI276" s="199">
        <f t="shared" ref="AI276:AJ276" si="455">SUM(AI274:AI275)</f>
        <v>0</v>
      </c>
      <c r="AJ276" s="202">
        <f t="shared" si="455"/>
        <v>0</v>
      </c>
      <c r="AK276" s="224"/>
      <c r="AL276" s="267"/>
      <c r="AM276" s="204">
        <f>R276+T276+X276+Z276+AC276+AF276+AH276+AJ276</f>
        <v>0</v>
      </c>
      <c r="AN276" s="205">
        <f>I276-AM276</f>
        <v>0</v>
      </c>
      <c r="AO276" s="204">
        <f>J276</f>
        <v>0</v>
      </c>
      <c r="AP276" s="206">
        <f>S276+U276+Y276+AB276+AE276+AG276+AI276+AK276</f>
        <v>0</v>
      </c>
      <c r="AQ276" s="206">
        <f>AO276-AP276</f>
        <v>0</v>
      </c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  <c r="BI276" s="163"/>
      <c r="BJ276" s="163"/>
      <c r="BK276" s="163"/>
      <c r="BL276" s="163"/>
      <c r="BM276" s="163"/>
      <c r="BN276" s="163"/>
      <c r="BO276" s="163"/>
      <c r="BP276" s="163"/>
      <c r="BQ276" s="163"/>
      <c r="BR276" s="163"/>
      <c r="BS276" s="163"/>
      <c r="BT276" s="163"/>
      <c r="BU276" s="163"/>
      <c r="BV276" s="163"/>
      <c r="BW276" s="163"/>
      <c r="BX276" s="163"/>
      <c r="BY276" s="163"/>
      <c r="BZ276" s="163"/>
    </row>
    <row r="277" spans="1:79" s="217" customFormat="1" ht="69.75" hidden="1" customHeight="1" x14ac:dyDescent="0.8">
      <c r="A277" s="734"/>
      <c r="B277" s="737"/>
      <c r="C277" s="740"/>
      <c r="D277" s="741"/>
      <c r="E277" s="761"/>
      <c r="F277" s="741"/>
      <c r="G277" s="564" t="s">
        <v>12</v>
      </c>
      <c r="H277" s="749"/>
      <c r="I277" s="230"/>
      <c r="J277" s="230"/>
      <c r="K277" s="230"/>
      <c r="L277" s="230"/>
      <c r="M277" s="552"/>
      <c r="N277" s="552"/>
      <c r="O277" s="552"/>
      <c r="P277" s="552"/>
      <c r="Q277" s="552"/>
      <c r="R277" s="226"/>
      <c r="S277" s="236"/>
      <c r="T277" s="227"/>
      <c r="U277" s="236"/>
      <c r="V277" s="228"/>
      <c r="W277" s="229"/>
      <c r="X277" s="228">
        <v>0</v>
      </c>
      <c r="Y277" s="236"/>
      <c r="Z277" s="228"/>
      <c r="AA277" s="229"/>
      <c r="AB277" s="237"/>
      <c r="AC277" s="228"/>
      <c r="AD277" s="765"/>
      <c r="AE277" s="238"/>
      <c r="AF277" s="227"/>
      <c r="AG277" s="237"/>
      <c r="AH277" s="230"/>
      <c r="AI277" s="227"/>
      <c r="AJ277" s="236"/>
      <c r="AK277" s="232"/>
      <c r="AL277" s="729"/>
      <c r="AM277" s="179"/>
      <c r="AN277" s="194"/>
      <c r="AO277" s="179"/>
      <c r="AP277" s="239"/>
      <c r="AQ277" s="239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  <c r="BI277" s="163"/>
      <c r="BJ277" s="163"/>
      <c r="BK277" s="163"/>
      <c r="BL277" s="163"/>
      <c r="BM277" s="163"/>
      <c r="BN277" s="163"/>
      <c r="BO277" s="163"/>
      <c r="BP277" s="163"/>
      <c r="BQ277" s="163"/>
      <c r="BR277" s="163"/>
      <c r="BS277" s="163"/>
      <c r="BT277" s="163"/>
      <c r="BU277" s="163"/>
      <c r="BV277" s="163"/>
      <c r="BW277" s="163"/>
      <c r="BX277" s="163"/>
      <c r="BY277" s="163"/>
      <c r="BZ277" s="163"/>
      <c r="CA277" s="163"/>
    </row>
    <row r="278" spans="1:79" s="217" customFormat="1" ht="69.95" hidden="1" customHeight="1" x14ac:dyDescent="0.8">
      <c r="A278" s="735"/>
      <c r="B278" s="738"/>
      <c r="C278" s="742"/>
      <c r="D278" s="743"/>
      <c r="E278" s="762"/>
      <c r="F278" s="743"/>
      <c r="G278" s="558" t="s">
        <v>13</v>
      </c>
      <c r="H278" s="750"/>
      <c r="I278" s="235"/>
      <c r="J278" s="235"/>
      <c r="K278" s="235"/>
      <c r="L278" s="235"/>
      <c r="M278" s="553"/>
      <c r="N278" s="553"/>
      <c r="O278" s="553"/>
      <c r="P278" s="553"/>
      <c r="Q278" s="553"/>
      <c r="R278" s="231"/>
      <c r="S278" s="240"/>
      <c r="T278" s="232"/>
      <c r="U278" s="240"/>
      <c r="V278" s="233"/>
      <c r="W278" s="234"/>
      <c r="X278" s="233">
        <v>0</v>
      </c>
      <c r="Y278" s="240"/>
      <c r="Z278" s="233"/>
      <c r="AA278" s="234"/>
      <c r="AB278" s="241"/>
      <c r="AC278" s="233"/>
      <c r="AD278" s="756"/>
      <c r="AE278" s="242"/>
      <c r="AF278" s="232"/>
      <c r="AG278" s="241"/>
      <c r="AH278" s="235"/>
      <c r="AI278" s="232"/>
      <c r="AJ278" s="240"/>
      <c r="AK278" s="232"/>
      <c r="AL278" s="730"/>
      <c r="AM278" s="179"/>
      <c r="AN278" s="194"/>
      <c r="AO278" s="179"/>
      <c r="AP278" s="239"/>
      <c r="AQ278" s="239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  <c r="BI278" s="163"/>
      <c r="BJ278" s="163"/>
      <c r="BK278" s="163"/>
      <c r="BL278" s="163"/>
      <c r="BM278" s="163"/>
      <c r="BN278" s="163"/>
      <c r="BO278" s="163"/>
      <c r="BP278" s="163"/>
      <c r="BQ278" s="163"/>
      <c r="BR278" s="163"/>
      <c r="BS278" s="163"/>
      <c r="BT278" s="163"/>
      <c r="BU278" s="163"/>
      <c r="BV278" s="163"/>
      <c r="BW278" s="163"/>
      <c r="BX278" s="163"/>
      <c r="BY278" s="163"/>
      <c r="BZ278" s="163"/>
      <c r="CA278" s="163"/>
    </row>
    <row r="279" spans="1:79" s="217" customFormat="1" ht="87" hidden="1" customHeight="1" thickBot="1" x14ac:dyDescent="0.85">
      <c r="A279" s="736"/>
      <c r="B279" s="739"/>
      <c r="C279" s="744"/>
      <c r="D279" s="745"/>
      <c r="E279" s="763"/>
      <c r="F279" s="745"/>
      <c r="G279" s="562" t="s">
        <v>14</v>
      </c>
      <c r="H279" s="751"/>
      <c r="I279" s="196">
        <f>SUM(I277:I278)</f>
        <v>0</v>
      </c>
      <c r="J279" s="196"/>
      <c r="K279" s="196"/>
      <c r="L279" s="196"/>
      <c r="M279" s="196">
        <f>SUM(M277:M278)</f>
        <v>0</v>
      </c>
      <c r="N279" s="196">
        <f t="shared" ref="N279:P279" si="456">SUM(N277:N278)</f>
        <v>0</v>
      </c>
      <c r="O279" s="196">
        <f t="shared" si="456"/>
        <v>0</v>
      </c>
      <c r="P279" s="196">
        <f t="shared" si="456"/>
        <v>0</v>
      </c>
      <c r="Q279" s="196">
        <f>SUM(Q277:Q278)</f>
        <v>0</v>
      </c>
      <c r="R279" s="201">
        <f>SUM(R277:R278)</f>
        <v>0</v>
      </c>
      <c r="S279" s="202"/>
      <c r="T279" s="199">
        <f>SUM(T277:T278)</f>
        <v>0</v>
      </c>
      <c r="U279" s="202"/>
      <c r="V279" s="201">
        <f>SUM(V277:V278)</f>
        <v>0</v>
      </c>
      <c r="W279" s="197"/>
      <c r="X279" s="201">
        <f>X278+X277</f>
        <v>0</v>
      </c>
      <c r="Y279" s="202"/>
      <c r="Z279" s="201">
        <f>SUM(Z277:Z278)</f>
        <v>0</v>
      </c>
      <c r="AA279" s="197"/>
      <c r="AB279" s="200"/>
      <c r="AC279" s="201">
        <f>SUM(AC277:AC278)</f>
        <v>0</v>
      </c>
      <c r="AD279" s="766"/>
      <c r="AE279" s="198"/>
      <c r="AF279" s="199">
        <f>SUM(AF277:AF278)</f>
        <v>0</v>
      </c>
      <c r="AG279" s="200"/>
      <c r="AH279" s="196">
        <f>SUM(AH277:AH278)</f>
        <v>0</v>
      </c>
      <c r="AI279" s="199">
        <f t="shared" ref="AI279:AJ279" si="457">SUM(AI277:AI278)</f>
        <v>0</v>
      </c>
      <c r="AJ279" s="202">
        <f t="shared" si="457"/>
        <v>0</v>
      </c>
      <c r="AK279" s="224"/>
      <c r="AL279" s="731"/>
      <c r="AM279" s="204">
        <f>R279+T279+X279+Z279+AC279+AF279+AH279+AJ279+M279+V279</f>
        <v>0</v>
      </c>
      <c r="AN279" s="205">
        <f>I279-AM279</f>
        <v>0</v>
      </c>
      <c r="AO279" s="204">
        <f>J279</f>
        <v>0</v>
      </c>
      <c r="AP279" s="206">
        <f>S279+U279+Y279+AB279+AE279+AG279+AI279+AK279+W279+M279</f>
        <v>0</v>
      </c>
      <c r="AQ279" s="206">
        <f>AO279-AP279</f>
        <v>0</v>
      </c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  <c r="BM279" s="163"/>
      <c r="BN279" s="163"/>
      <c r="BO279" s="163"/>
      <c r="BP279" s="163"/>
      <c r="BQ279" s="163"/>
      <c r="BR279" s="163"/>
      <c r="BS279" s="163"/>
      <c r="BT279" s="163"/>
      <c r="BU279" s="163"/>
      <c r="BV279" s="163"/>
      <c r="BW279" s="163"/>
      <c r="BX279" s="163"/>
      <c r="BY279" s="163"/>
      <c r="BZ279" s="163"/>
      <c r="CA279" s="163"/>
    </row>
    <row r="280" spans="1:79" s="217" customFormat="1" ht="69.75" hidden="1" customHeight="1" x14ac:dyDescent="0.8">
      <c r="A280" s="734"/>
      <c r="B280" s="737"/>
      <c r="C280" s="740"/>
      <c r="D280" s="741"/>
      <c r="E280" s="761"/>
      <c r="F280" s="741"/>
      <c r="G280" s="564" t="s">
        <v>12</v>
      </c>
      <c r="H280" s="749"/>
      <c r="I280" s="230"/>
      <c r="J280" s="230"/>
      <c r="K280" s="230"/>
      <c r="L280" s="230"/>
      <c r="M280" s="552"/>
      <c r="N280" s="552"/>
      <c r="O280" s="552"/>
      <c r="P280" s="552"/>
      <c r="Q280" s="552"/>
      <c r="R280" s="226"/>
      <c r="S280" s="236"/>
      <c r="T280" s="227"/>
      <c r="U280" s="236"/>
      <c r="V280" s="228"/>
      <c r="W280" s="229"/>
      <c r="X280" s="228">
        <v>0</v>
      </c>
      <c r="Y280" s="236"/>
      <c r="Z280" s="228"/>
      <c r="AA280" s="229"/>
      <c r="AB280" s="237"/>
      <c r="AC280" s="228"/>
      <c r="AD280" s="765"/>
      <c r="AE280" s="238"/>
      <c r="AF280" s="227"/>
      <c r="AG280" s="237"/>
      <c r="AH280" s="230"/>
      <c r="AI280" s="227"/>
      <c r="AJ280" s="236"/>
      <c r="AK280" s="232"/>
      <c r="AL280" s="755"/>
      <c r="AM280" s="179"/>
      <c r="AN280" s="194"/>
      <c r="AO280" s="179"/>
      <c r="AP280" s="239"/>
      <c r="AQ280" s="239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163"/>
      <c r="BJ280" s="163"/>
      <c r="BK280" s="163"/>
      <c r="BL280" s="163"/>
      <c r="BM280" s="163"/>
      <c r="BN280" s="163"/>
      <c r="BO280" s="163"/>
      <c r="BP280" s="163"/>
      <c r="BQ280" s="163"/>
      <c r="BR280" s="163"/>
      <c r="BS280" s="163"/>
      <c r="BT280" s="163"/>
      <c r="BU280" s="163"/>
      <c r="BV280" s="163"/>
      <c r="BW280" s="163"/>
      <c r="BX280" s="163"/>
      <c r="BY280" s="163"/>
      <c r="BZ280" s="163"/>
      <c r="CA280" s="163"/>
    </row>
    <row r="281" spans="1:79" s="217" customFormat="1" ht="69.95" hidden="1" customHeight="1" x14ac:dyDescent="0.8">
      <c r="A281" s="735"/>
      <c r="B281" s="738"/>
      <c r="C281" s="742"/>
      <c r="D281" s="743"/>
      <c r="E281" s="762"/>
      <c r="F281" s="743"/>
      <c r="G281" s="558" t="s">
        <v>13</v>
      </c>
      <c r="H281" s="750"/>
      <c r="I281" s="235"/>
      <c r="J281" s="235"/>
      <c r="K281" s="235"/>
      <c r="L281" s="235"/>
      <c r="M281" s="553"/>
      <c r="N281" s="553"/>
      <c r="O281" s="553"/>
      <c r="P281" s="553"/>
      <c r="Q281" s="553"/>
      <c r="R281" s="231"/>
      <c r="S281" s="240"/>
      <c r="T281" s="232"/>
      <c r="U281" s="240"/>
      <c r="V281" s="233"/>
      <c r="W281" s="234"/>
      <c r="X281" s="233">
        <v>0</v>
      </c>
      <c r="Y281" s="240"/>
      <c r="Z281" s="233"/>
      <c r="AA281" s="234"/>
      <c r="AB281" s="241"/>
      <c r="AC281" s="233"/>
      <c r="AD281" s="756"/>
      <c r="AE281" s="242"/>
      <c r="AF281" s="232"/>
      <c r="AG281" s="241"/>
      <c r="AH281" s="235"/>
      <c r="AI281" s="232"/>
      <c r="AJ281" s="240"/>
      <c r="AK281" s="232"/>
      <c r="AL281" s="756"/>
      <c r="AM281" s="179"/>
      <c r="AN281" s="194"/>
      <c r="AO281" s="179"/>
      <c r="AP281" s="239"/>
      <c r="AQ281" s="239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  <c r="BI281" s="163"/>
      <c r="BJ281" s="163"/>
      <c r="BK281" s="163"/>
      <c r="BL281" s="163"/>
      <c r="BM281" s="163"/>
      <c r="BN281" s="163"/>
      <c r="BO281" s="163"/>
      <c r="BP281" s="163"/>
      <c r="BQ281" s="163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3"/>
    </row>
    <row r="282" spans="1:79" s="217" customFormat="1" ht="69.95" hidden="1" customHeight="1" thickBot="1" x14ac:dyDescent="0.85">
      <c r="A282" s="736"/>
      <c r="B282" s="739"/>
      <c r="C282" s="744"/>
      <c r="D282" s="745"/>
      <c r="E282" s="763"/>
      <c r="F282" s="745"/>
      <c r="G282" s="562" t="s">
        <v>14</v>
      </c>
      <c r="H282" s="751"/>
      <c r="I282" s="196">
        <f>SUM(I280:I281)</f>
        <v>0</v>
      </c>
      <c r="J282" s="196"/>
      <c r="K282" s="196"/>
      <c r="L282" s="196"/>
      <c r="M282" s="196">
        <f>SUM(M280:M281)</f>
        <v>0</v>
      </c>
      <c r="N282" s="196">
        <f t="shared" ref="N282:P282" si="458">SUM(N280:N281)</f>
        <v>0</v>
      </c>
      <c r="O282" s="196">
        <f t="shared" si="458"/>
        <v>0</v>
      </c>
      <c r="P282" s="196">
        <f t="shared" si="458"/>
        <v>0</v>
      </c>
      <c r="Q282" s="196">
        <f>SUM(Q280:Q281)</f>
        <v>0</v>
      </c>
      <c r="R282" s="201">
        <f>SUM(R280:R281)</f>
        <v>0</v>
      </c>
      <c r="S282" s="202"/>
      <c r="T282" s="199">
        <f>SUM(T280:T281)</f>
        <v>0</v>
      </c>
      <c r="U282" s="202"/>
      <c r="V282" s="201">
        <f>SUM(V280:V281)</f>
        <v>0</v>
      </c>
      <c r="W282" s="197"/>
      <c r="X282" s="201">
        <f>X281+X280</f>
        <v>0</v>
      </c>
      <c r="Y282" s="202"/>
      <c r="Z282" s="201">
        <f>SUM(Z280:Z281)</f>
        <v>0</v>
      </c>
      <c r="AA282" s="197"/>
      <c r="AB282" s="200"/>
      <c r="AC282" s="201">
        <f>SUM(AC280:AC281)</f>
        <v>0</v>
      </c>
      <c r="AD282" s="766"/>
      <c r="AE282" s="198"/>
      <c r="AF282" s="199">
        <f>SUM(AF280:AF281)</f>
        <v>0</v>
      </c>
      <c r="AG282" s="200"/>
      <c r="AH282" s="196">
        <f>SUM(AH280:AH281)</f>
        <v>0</v>
      </c>
      <c r="AI282" s="199">
        <f t="shared" ref="AI282:AJ282" si="459">SUM(AI280:AI281)</f>
        <v>0</v>
      </c>
      <c r="AJ282" s="202">
        <f t="shared" si="459"/>
        <v>0</v>
      </c>
      <c r="AK282" s="224"/>
      <c r="AL282" s="757"/>
      <c r="AM282" s="204">
        <f>R282+T282+X282+Z282+AC282+AF282+AH282+AJ282+M282+V282</f>
        <v>0</v>
      </c>
      <c r="AN282" s="205">
        <f>I282-AM282</f>
        <v>0</v>
      </c>
      <c r="AO282" s="204">
        <f>J282</f>
        <v>0</v>
      </c>
      <c r="AP282" s="206">
        <f>S282+U282+Y282+AB282+AE282+AG282+AI282+AK282+W282+M282</f>
        <v>0</v>
      </c>
      <c r="AQ282" s="206">
        <f>AO282-AP282</f>
        <v>0</v>
      </c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  <c r="BI282" s="163"/>
      <c r="BJ282" s="163"/>
      <c r="BK282" s="163"/>
      <c r="BL282" s="163"/>
      <c r="BM282" s="163"/>
      <c r="BN282" s="163"/>
      <c r="BO282" s="163"/>
      <c r="BP282" s="163"/>
      <c r="BQ282" s="163"/>
      <c r="BR282" s="163"/>
      <c r="BS282" s="163"/>
      <c r="BT282" s="163"/>
      <c r="BU282" s="163"/>
      <c r="BV282" s="163"/>
      <c r="BW282" s="163"/>
      <c r="BX282" s="163"/>
      <c r="BY282" s="163"/>
      <c r="BZ282" s="163"/>
      <c r="CA282" s="163"/>
    </row>
    <row r="283" spans="1:79" s="217" customFormat="1" ht="69.75" hidden="1" customHeight="1" x14ac:dyDescent="0.8">
      <c r="A283" s="734"/>
      <c r="B283" s="737"/>
      <c r="C283" s="740"/>
      <c r="D283" s="741"/>
      <c r="E283" s="761"/>
      <c r="F283" s="741"/>
      <c r="G283" s="564" t="s">
        <v>12</v>
      </c>
      <c r="H283" s="749"/>
      <c r="I283" s="230"/>
      <c r="J283" s="230"/>
      <c r="K283" s="230"/>
      <c r="L283" s="230"/>
      <c r="M283" s="552"/>
      <c r="N283" s="552"/>
      <c r="O283" s="552"/>
      <c r="P283" s="552"/>
      <c r="Q283" s="552"/>
      <c r="R283" s="226"/>
      <c r="S283" s="236"/>
      <c r="T283" s="227"/>
      <c r="U283" s="236"/>
      <c r="V283" s="228"/>
      <c r="W283" s="229"/>
      <c r="X283" s="228">
        <v>0</v>
      </c>
      <c r="Y283" s="236"/>
      <c r="Z283" s="228"/>
      <c r="AA283" s="229"/>
      <c r="AB283" s="237"/>
      <c r="AC283" s="228"/>
      <c r="AD283" s="765"/>
      <c r="AE283" s="238"/>
      <c r="AF283" s="227"/>
      <c r="AG283" s="237"/>
      <c r="AH283" s="230"/>
      <c r="AI283" s="227"/>
      <c r="AJ283" s="236"/>
      <c r="AK283" s="232"/>
      <c r="AL283" s="755"/>
      <c r="AM283" s="179"/>
      <c r="AN283" s="194"/>
      <c r="AO283" s="179"/>
      <c r="AP283" s="239"/>
      <c r="AQ283" s="239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  <c r="BI283" s="163"/>
      <c r="BJ283" s="163"/>
      <c r="BK283" s="163"/>
      <c r="BL283" s="163"/>
      <c r="BM283" s="163"/>
      <c r="BN283" s="163"/>
      <c r="BO283" s="163"/>
      <c r="BP283" s="163"/>
      <c r="BQ283" s="163"/>
      <c r="BR283" s="163"/>
      <c r="BS283" s="163"/>
      <c r="BT283" s="163"/>
      <c r="BU283" s="163"/>
      <c r="BV283" s="163"/>
      <c r="BW283" s="163"/>
      <c r="BX283" s="163"/>
      <c r="BY283" s="163"/>
      <c r="BZ283" s="163"/>
      <c r="CA283" s="163"/>
    </row>
    <row r="284" spans="1:79" s="217" customFormat="1" ht="69.95" hidden="1" customHeight="1" x14ac:dyDescent="0.8">
      <c r="A284" s="735"/>
      <c r="B284" s="738"/>
      <c r="C284" s="742"/>
      <c r="D284" s="743"/>
      <c r="E284" s="762"/>
      <c r="F284" s="743"/>
      <c r="G284" s="558" t="s">
        <v>13</v>
      </c>
      <c r="H284" s="750"/>
      <c r="I284" s="235"/>
      <c r="J284" s="235"/>
      <c r="K284" s="235"/>
      <c r="L284" s="235"/>
      <c r="M284" s="553"/>
      <c r="N284" s="553"/>
      <c r="O284" s="553"/>
      <c r="P284" s="553"/>
      <c r="Q284" s="553"/>
      <c r="R284" s="231"/>
      <c r="S284" s="240"/>
      <c r="T284" s="232"/>
      <c r="U284" s="240"/>
      <c r="V284" s="233"/>
      <c r="W284" s="234"/>
      <c r="X284" s="233">
        <v>0</v>
      </c>
      <c r="Y284" s="240"/>
      <c r="Z284" s="233"/>
      <c r="AA284" s="234"/>
      <c r="AB284" s="241"/>
      <c r="AC284" s="233"/>
      <c r="AD284" s="756"/>
      <c r="AE284" s="242"/>
      <c r="AF284" s="232"/>
      <c r="AG284" s="241"/>
      <c r="AH284" s="235"/>
      <c r="AI284" s="232"/>
      <c r="AJ284" s="240"/>
      <c r="AK284" s="232"/>
      <c r="AL284" s="756"/>
      <c r="AM284" s="179"/>
      <c r="AN284" s="194"/>
      <c r="AO284" s="179"/>
      <c r="AP284" s="239"/>
      <c r="AQ284" s="239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  <c r="BI284" s="163"/>
      <c r="BJ284" s="163"/>
      <c r="BK284" s="163"/>
      <c r="BL284" s="163"/>
      <c r="BM284" s="163"/>
      <c r="BN284" s="163"/>
      <c r="BO284" s="163"/>
      <c r="BP284" s="163"/>
      <c r="BQ284" s="163"/>
      <c r="BR284" s="163"/>
      <c r="BS284" s="163"/>
      <c r="BT284" s="163"/>
      <c r="BU284" s="163"/>
      <c r="BV284" s="163"/>
      <c r="BW284" s="163"/>
      <c r="BX284" s="163"/>
      <c r="BY284" s="163"/>
      <c r="BZ284" s="163"/>
      <c r="CA284" s="163"/>
    </row>
    <row r="285" spans="1:79" s="217" customFormat="1" ht="69.95" hidden="1" customHeight="1" thickBot="1" x14ac:dyDescent="0.85">
      <c r="A285" s="736"/>
      <c r="B285" s="739"/>
      <c r="C285" s="744"/>
      <c r="D285" s="745"/>
      <c r="E285" s="763"/>
      <c r="F285" s="745"/>
      <c r="G285" s="562" t="s">
        <v>14</v>
      </c>
      <c r="H285" s="751"/>
      <c r="I285" s="196">
        <f>SUM(I283:I284)</f>
        <v>0</v>
      </c>
      <c r="J285" s="196"/>
      <c r="K285" s="196"/>
      <c r="L285" s="196"/>
      <c r="M285" s="196">
        <f>SUM(M283:M284)</f>
        <v>0</v>
      </c>
      <c r="N285" s="196">
        <f t="shared" ref="N285:P285" si="460">SUM(N283:N284)</f>
        <v>0</v>
      </c>
      <c r="O285" s="196">
        <f t="shared" si="460"/>
        <v>0</v>
      </c>
      <c r="P285" s="196">
        <f t="shared" si="460"/>
        <v>0</v>
      </c>
      <c r="Q285" s="196">
        <f>SUM(Q283:Q284)</f>
        <v>0</v>
      </c>
      <c r="R285" s="201">
        <f>SUM(R283:R284)</f>
        <v>0</v>
      </c>
      <c r="S285" s="202"/>
      <c r="T285" s="199">
        <f>SUM(T283:T284)</f>
        <v>0</v>
      </c>
      <c r="U285" s="202"/>
      <c r="V285" s="201">
        <f>SUM(V283:V284)</f>
        <v>0</v>
      </c>
      <c r="W285" s="197"/>
      <c r="X285" s="201">
        <f>X284+X283</f>
        <v>0</v>
      </c>
      <c r="Y285" s="202"/>
      <c r="Z285" s="201">
        <f>SUM(Z283:Z284)</f>
        <v>0</v>
      </c>
      <c r="AA285" s="197"/>
      <c r="AB285" s="200"/>
      <c r="AC285" s="201">
        <f>SUM(AC283:AC284)</f>
        <v>0</v>
      </c>
      <c r="AD285" s="766"/>
      <c r="AE285" s="198"/>
      <c r="AF285" s="199">
        <f>SUM(AF283:AF284)</f>
        <v>0</v>
      </c>
      <c r="AG285" s="200"/>
      <c r="AH285" s="196">
        <f>SUM(AH283:AH284)</f>
        <v>0</v>
      </c>
      <c r="AI285" s="199">
        <f t="shared" ref="AI285:AJ285" si="461">SUM(AI283:AI284)</f>
        <v>0</v>
      </c>
      <c r="AJ285" s="202">
        <f t="shared" si="461"/>
        <v>0</v>
      </c>
      <c r="AK285" s="224"/>
      <c r="AL285" s="757"/>
      <c r="AM285" s="204">
        <f>R285+T285+X285+Z285+AC285+AF285+AH285+AJ285+M285+V285</f>
        <v>0</v>
      </c>
      <c r="AN285" s="205">
        <f>I285-AM285</f>
        <v>0</v>
      </c>
      <c r="AO285" s="204">
        <f>J285</f>
        <v>0</v>
      </c>
      <c r="AP285" s="206">
        <f>S285+U285+Y285+AB285+AE285+AG285+AI285+AK285+W285+M285</f>
        <v>0</v>
      </c>
      <c r="AQ285" s="206">
        <f>AO285-AP285</f>
        <v>0</v>
      </c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  <c r="BI285" s="163"/>
      <c r="BJ285" s="163"/>
      <c r="BK285" s="163"/>
      <c r="BL285" s="163"/>
      <c r="BM285" s="163"/>
      <c r="BN285" s="163"/>
      <c r="BO285" s="163"/>
      <c r="BP285" s="163"/>
      <c r="BQ285" s="163"/>
      <c r="BR285" s="163"/>
      <c r="BS285" s="163"/>
      <c r="BT285" s="163"/>
      <c r="BU285" s="163"/>
      <c r="BV285" s="163"/>
      <c r="BW285" s="163"/>
      <c r="BX285" s="163"/>
      <c r="BY285" s="163"/>
      <c r="BZ285" s="163"/>
      <c r="CA285" s="163"/>
    </row>
    <row r="286" spans="1:79" s="217" customFormat="1" ht="69.75" hidden="1" customHeight="1" x14ac:dyDescent="0.8">
      <c r="A286" s="734"/>
      <c r="B286" s="737"/>
      <c r="C286" s="740"/>
      <c r="D286" s="741"/>
      <c r="E286" s="761"/>
      <c r="F286" s="741"/>
      <c r="G286" s="564" t="s">
        <v>12</v>
      </c>
      <c r="H286" s="749"/>
      <c r="I286" s="230"/>
      <c r="J286" s="230"/>
      <c r="K286" s="230"/>
      <c r="L286" s="230"/>
      <c r="M286" s="552"/>
      <c r="N286" s="552"/>
      <c r="O286" s="552"/>
      <c r="P286" s="552"/>
      <c r="Q286" s="552"/>
      <c r="R286" s="226"/>
      <c r="S286" s="236"/>
      <c r="T286" s="227"/>
      <c r="U286" s="236"/>
      <c r="V286" s="228"/>
      <c r="W286" s="229"/>
      <c r="X286" s="228">
        <v>0</v>
      </c>
      <c r="Y286" s="236"/>
      <c r="Z286" s="228"/>
      <c r="AA286" s="229"/>
      <c r="AB286" s="237"/>
      <c r="AC286" s="228"/>
      <c r="AD286" s="765"/>
      <c r="AE286" s="238"/>
      <c r="AF286" s="227"/>
      <c r="AG286" s="237"/>
      <c r="AH286" s="230"/>
      <c r="AI286" s="227"/>
      <c r="AJ286" s="236"/>
      <c r="AK286" s="232"/>
      <c r="AL286" s="755"/>
      <c r="AM286" s="179"/>
      <c r="AN286" s="194"/>
      <c r="AO286" s="179"/>
      <c r="AP286" s="239"/>
      <c r="AQ286" s="239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/>
      <c r="BK286" s="163"/>
      <c r="BL286" s="163"/>
      <c r="BM286" s="163"/>
      <c r="BN286" s="163"/>
      <c r="BO286" s="163"/>
      <c r="BP286" s="163"/>
      <c r="BQ286" s="163"/>
      <c r="BR286" s="163"/>
      <c r="BS286" s="163"/>
      <c r="BT286" s="163"/>
      <c r="BU286" s="163"/>
      <c r="BV286" s="163"/>
      <c r="BW286" s="163"/>
      <c r="BX286" s="163"/>
      <c r="BY286" s="163"/>
      <c r="BZ286" s="163"/>
      <c r="CA286" s="163"/>
    </row>
    <row r="287" spans="1:79" s="217" customFormat="1" ht="69.95" hidden="1" customHeight="1" x14ac:dyDescent="0.8">
      <c r="A287" s="735"/>
      <c r="B287" s="738"/>
      <c r="C287" s="742"/>
      <c r="D287" s="743"/>
      <c r="E287" s="762"/>
      <c r="F287" s="743"/>
      <c r="G287" s="558" t="s">
        <v>13</v>
      </c>
      <c r="H287" s="750"/>
      <c r="I287" s="235"/>
      <c r="J287" s="235"/>
      <c r="K287" s="235"/>
      <c r="L287" s="235"/>
      <c r="M287" s="553"/>
      <c r="N287" s="553"/>
      <c r="O287" s="553"/>
      <c r="P287" s="553"/>
      <c r="Q287" s="553"/>
      <c r="R287" s="231"/>
      <c r="S287" s="240"/>
      <c r="T287" s="232"/>
      <c r="U287" s="240"/>
      <c r="V287" s="233"/>
      <c r="W287" s="234"/>
      <c r="X287" s="233">
        <v>0</v>
      </c>
      <c r="Y287" s="240"/>
      <c r="Z287" s="233"/>
      <c r="AA287" s="234"/>
      <c r="AB287" s="241"/>
      <c r="AC287" s="233"/>
      <c r="AD287" s="756"/>
      <c r="AE287" s="242"/>
      <c r="AF287" s="232"/>
      <c r="AG287" s="241"/>
      <c r="AH287" s="235"/>
      <c r="AI287" s="232"/>
      <c r="AJ287" s="240"/>
      <c r="AK287" s="232"/>
      <c r="AL287" s="756"/>
      <c r="AM287" s="179"/>
      <c r="AN287" s="194"/>
      <c r="AO287" s="179"/>
      <c r="AP287" s="239"/>
      <c r="AQ287" s="239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  <c r="BI287" s="163"/>
      <c r="BJ287" s="163"/>
      <c r="BK287" s="163"/>
      <c r="BL287" s="163"/>
      <c r="BM287" s="163"/>
      <c r="BN287" s="163"/>
      <c r="BO287" s="163"/>
      <c r="BP287" s="163"/>
      <c r="BQ287" s="163"/>
      <c r="BR287" s="163"/>
      <c r="BS287" s="163"/>
      <c r="BT287" s="163"/>
      <c r="BU287" s="163"/>
      <c r="BV287" s="163"/>
      <c r="BW287" s="163"/>
      <c r="BX287" s="163"/>
      <c r="BY287" s="163"/>
      <c r="BZ287" s="163"/>
      <c r="CA287" s="163"/>
    </row>
    <row r="288" spans="1:79" s="217" customFormat="1" ht="69.95" hidden="1" customHeight="1" thickBot="1" x14ac:dyDescent="0.85">
      <c r="A288" s="736"/>
      <c r="B288" s="739"/>
      <c r="C288" s="744"/>
      <c r="D288" s="745"/>
      <c r="E288" s="763"/>
      <c r="F288" s="745"/>
      <c r="G288" s="562" t="s">
        <v>14</v>
      </c>
      <c r="H288" s="751"/>
      <c r="I288" s="196">
        <f>SUM(I286:I287)</f>
        <v>0</v>
      </c>
      <c r="J288" s="196"/>
      <c r="K288" s="196"/>
      <c r="L288" s="196"/>
      <c r="M288" s="196">
        <f>SUM(M286:M287)</f>
        <v>0</v>
      </c>
      <c r="N288" s="196">
        <f t="shared" ref="N288:P288" si="462">SUM(N286:N287)</f>
        <v>0</v>
      </c>
      <c r="O288" s="196">
        <f t="shared" si="462"/>
        <v>0</v>
      </c>
      <c r="P288" s="196">
        <f t="shared" si="462"/>
        <v>0</v>
      </c>
      <c r="Q288" s="196">
        <f>SUM(Q286:Q287)</f>
        <v>0</v>
      </c>
      <c r="R288" s="201">
        <f>SUM(R286:R287)</f>
        <v>0</v>
      </c>
      <c r="S288" s="202"/>
      <c r="T288" s="199">
        <f>SUM(T286:T287)</f>
        <v>0</v>
      </c>
      <c r="U288" s="202"/>
      <c r="V288" s="201">
        <f>SUM(V286:V287)</f>
        <v>0</v>
      </c>
      <c r="W288" s="197"/>
      <c r="X288" s="201">
        <f>X287+X286</f>
        <v>0</v>
      </c>
      <c r="Y288" s="202"/>
      <c r="Z288" s="201">
        <f>SUM(Z286:Z287)</f>
        <v>0</v>
      </c>
      <c r="AA288" s="197"/>
      <c r="AB288" s="200"/>
      <c r="AC288" s="201">
        <f>SUM(AC286:AC287)</f>
        <v>0</v>
      </c>
      <c r="AD288" s="766"/>
      <c r="AE288" s="198"/>
      <c r="AF288" s="199">
        <f>SUM(AF286:AF287)</f>
        <v>0</v>
      </c>
      <c r="AG288" s="200"/>
      <c r="AH288" s="196">
        <f>SUM(AH286:AH287)</f>
        <v>0</v>
      </c>
      <c r="AI288" s="199">
        <f t="shared" ref="AI288:AJ288" si="463">SUM(AI286:AI287)</f>
        <v>0</v>
      </c>
      <c r="AJ288" s="202">
        <f t="shared" si="463"/>
        <v>0</v>
      </c>
      <c r="AK288" s="224"/>
      <c r="AL288" s="757"/>
      <c r="AM288" s="204">
        <f>R288+T288+X288+Z288+AC288+AF288+AH288+AJ288+M288+V288</f>
        <v>0</v>
      </c>
      <c r="AN288" s="205">
        <f>I288-AM288</f>
        <v>0</v>
      </c>
      <c r="AO288" s="204">
        <f>J288</f>
        <v>0</v>
      </c>
      <c r="AP288" s="206">
        <f>S288+U288+Y288+AB288+AE288+AG288+AI288+AK288+W288+M288</f>
        <v>0</v>
      </c>
      <c r="AQ288" s="206">
        <f>AO288-AP288</f>
        <v>0</v>
      </c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  <c r="BI288" s="163"/>
      <c r="BJ288" s="163"/>
      <c r="BK288" s="163"/>
      <c r="BL288" s="163"/>
      <c r="BM288" s="163"/>
      <c r="BN288" s="163"/>
      <c r="BO288" s="163"/>
      <c r="BP288" s="163"/>
      <c r="BQ288" s="163"/>
      <c r="BR288" s="163"/>
      <c r="BS288" s="163"/>
      <c r="BT288" s="163"/>
      <c r="BU288" s="163"/>
      <c r="BV288" s="163"/>
      <c r="BW288" s="163"/>
      <c r="BX288" s="163"/>
      <c r="BY288" s="163"/>
      <c r="BZ288" s="163"/>
      <c r="CA288" s="163"/>
    </row>
    <row r="289" spans="1:43" ht="69.75" customHeight="1" x14ac:dyDescent="0.8">
      <c r="A289" s="734">
        <v>29307</v>
      </c>
      <c r="B289" s="737" t="s">
        <v>72</v>
      </c>
      <c r="C289" s="740" t="s">
        <v>73</v>
      </c>
      <c r="D289" s="741"/>
      <c r="E289" s="761" t="s">
        <v>346</v>
      </c>
      <c r="F289" s="741"/>
      <c r="G289" s="564" t="s">
        <v>12</v>
      </c>
      <c r="H289" s="749"/>
      <c r="I289" s="230">
        <v>5000</v>
      </c>
      <c r="J289" s="230"/>
      <c r="K289" s="230"/>
      <c r="L289" s="230"/>
      <c r="M289" s="552"/>
      <c r="N289" s="552"/>
      <c r="O289" s="552"/>
      <c r="P289" s="552"/>
      <c r="Q289" s="552"/>
      <c r="R289" s="226"/>
      <c r="S289" s="236"/>
      <c r="T289" s="227"/>
      <c r="U289" s="236"/>
      <c r="V289" s="228"/>
      <c r="W289" s="229"/>
      <c r="X289" s="228"/>
      <c r="Y289" s="236"/>
      <c r="Z289" s="228"/>
      <c r="AA289" s="229"/>
      <c r="AB289" s="237"/>
      <c r="AC289" s="228"/>
      <c r="AD289" s="752"/>
      <c r="AE289" s="238"/>
      <c r="AF289" s="227"/>
      <c r="AG289" s="237"/>
      <c r="AH289" s="230">
        <v>5000</v>
      </c>
      <c r="AI289" s="227"/>
      <c r="AJ289" s="236"/>
      <c r="AK289" s="246"/>
      <c r="AL289" s="755"/>
      <c r="AM289" s="177"/>
      <c r="AN289" s="178"/>
      <c r="AO289" s="177"/>
      <c r="AP289" s="272"/>
      <c r="AQ289" s="272"/>
    </row>
    <row r="290" spans="1:43" ht="69.95" customHeight="1" x14ac:dyDescent="0.8">
      <c r="A290" s="735"/>
      <c r="B290" s="738"/>
      <c r="C290" s="742"/>
      <c r="D290" s="743"/>
      <c r="E290" s="762"/>
      <c r="F290" s="743"/>
      <c r="G290" s="558" t="s">
        <v>13</v>
      </c>
      <c r="H290" s="750"/>
      <c r="I290" s="235"/>
      <c r="J290" s="235"/>
      <c r="K290" s="235"/>
      <c r="L290" s="235"/>
      <c r="M290" s="553"/>
      <c r="N290" s="553"/>
      <c r="O290" s="553"/>
      <c r="P290" s="553"/>
      <c r="Q290" s="553"/>
      <c r="R290" s="231"/>
      <c r="S290" s="240"/>
      <c r="T290" s="232"/>
      <c r="U290" s="240"/>
      <c r="V290" s="233"/>
      <c r="W290" s="234"/>
      <c r="X290" s="233"/>
      <c r="Y290" s="240"/>
      <c r="Z290" s="233"/>
      <c r="AA290" s="234"/>
      <c r="AB290" s="241"/>
      <c r="AC290" s="233"/>
      <c r="AD290" s="753"/>
      <c r="AE290" s="242"/>
      <c r="AF290" s="232"/>
      <c r="AG290" s="241"/>
      <c r="AH290" s="235"/>
      <c r="AI290" s="232"/>
      <c r="AJ290" s="240"/>
      <c r="AK290" s="232"/>
      <c r="AL290" s="756"/>
      <c r="AM290" s="179"/>
      <c r="AN290" s="194"/>
      <c r="AO290" s="179"/>
      <c r="AP290" s="239"/>
      <c r="AQ290" s="239"/>
    </row>
    <row r="291" spans="1:43" ht="69.95" customHeight="1" thickBot="1" x14ac:dyDescent="0.85">
      <c r="A291" s="736"/>
      <c r="B291" s="739"/>
      <c r="C291" s="744"/>
      <c r="D291" s="745"/>
      <c r="E291" s="763"/>
      <c r="F291" s="745"/>
      <c r="G291" s="562" t="s">
        <v>14</v>
      </c>
      <c r="H291" s="751"/>
      <c r="I291" s="196">
        <f>SUM(I289:I290)</f>
        <v>5000</v>
      </c>
      <c r="J291" s="196">
        <v>0</v>
      </c>
      <c r="K291" s="196"/>
      <c r="L291" s="196"/>
      <c r="M291" s="196">
        <f>SUM(M289:M290)</f>
        <v>0</v>
      </c>
      <c r="N291" s="196">
        <f t="shared" ref="N291:P291" si="464">SUM(N289:N290)</f>
        <v>0</v>
      </c>
      <c r="O291" s="196">
        <f t="shared" si="464"/>
        <v>0</v>
      </c>
      <c r="P291" s="196">
        <f t="shared" si="464"/>
        <v>0</v>
      </c>
      <c r="Q291" s="196">
        <f>SUM(Q289:Q290)</f>
        <v>0</v>
      </c>
      <c r="R291" s="201">
        <f>SUM(R289:R290)</f>
        <v>0</v>
      </c>
      <c r="S291" s="202"/>
      <c r="T291" s="199">
        <f>SUM(T289:T290)</f>
        <v>0</v>
      </c>
      <c r="U291" s="202"/>
      <c r="V291" s="201">
        <f>SUM(V289:V290)</f>
        <v>0</v>
      </c>
      <c r="W291" s="197"/>
      <c r="X291" s="201">
        <f>X290+X289</f>
        <v>0</v>
      </c>
      <c r="Y291" s="202"/>
      <c r="Z291" s="201">
        <f>SUM(Z289:Z290)</f>
        <v>0</v>
      </c>
      <c r="AA291" s="197"/>
      <c r="AB291" s="200"/>
      <c r="AC291" s="201">
        <f>SUM(AC289:AC290)</f>
        <v>0</v>
      </c>
      <c r="AD291" s="754"/>
      <c r="AE291" s="198"/>
      <c r="AF291" s="199">
        <f>SUM(AF289:AF290)</f>
        <v>0</v>
      </c>
      <c r="AG291" s="200"/>
      <c r="AH291" s="196">
        <f>SUM(AH289:AH290)</f>
        <v>5000</v>
      </c>
      <c r="AI291" s="199">
        <f t="shared" ref="AI291:AJ291" si="465">SUM(AI289:AI290)</f>
        <v>0</v>
      </c>
      <c r="AJ291" s="202">
        <f t="shared" si="465"/>
        <v>0</v>
      </c>
      <c r="AK291" s="224"/>
      <c r="AL291" s="757"/>
      <c r="AM291" s="204">
        <f>R291+T291+X291+Z291+AC291+AF291+AH291+AJ291+M291+V291</f>
        <v>5000</v>
      </c>
      <c r="AN291" s="205">
        <f>I291-AM291</f>
        <v>0</v>
      </c>
      <c r="AO291" s="204">
        <f>J291</f>
        <v>0</v>
      </c>
      <c r="AP291" s="206">
        <f>S291+U291+Y291+AB291+AE291+AG291+AI291+AK291+W291+M291</f>
        <v>0</v>
      </c>
      <c r="AQ291" s="206">
        <f>AO291-AP291</f>
        <v>0</v>
      </c>
    </row>
    <row r="292" spans="1:43" ht="69.75" hidden="1" customHeight="1" x14ac:dyDescent="0.8">
      <c r="A292" s="734">
        <v>29107</v>
      </c>
      <c r="B292" s="737" t="s">
        <v>2</v>
      </c>
      <c r="C292" s="740" t="s">
        <v>250</v>
      </c>
      <c r="D292" s="741"/>
      <c r="E292" s="761"/>
      <c r="F292" s="741"/>
      <c r="G292" s="564" t="s">
        <v>12</v>
      </c>
      <c r="H292" s="749"/>
      <c r="I292" s="230"/>
      <c r="J292" s="230"/>
      <c r="K292" s="230"/>
      <c r="L292" s="230"/>
      <c r="M292" s="552"/>
      <c r="N292" s="552"/>
      <c r="O292" s="552"/>
      <c r="P292" s="552"/>
      <c r="Q292" s="552"/>
      <c r="R292" s="226"/>
      <c r="S292" s="236"/>
      <c r="T292" s="227"/>
      <c r="U292" s="236"/>
      <c r="V292" s="228"/>
      <c r="W292" s="229"/>
      <c r="X292" s="228"/>
      <c r="Y292" s="236"/>
      <c r="Z292" s="228"/>
      <c r="AA292" s="229"/>
      <c r="AB292" s="237"/>
      <c r="AC292" s="228"/>
      <c r="AD292" s="752"/>
      <c r="AE292" s="238"/>
      <c r="AF292" s="227"/>
      <c r="AG292" s="237"/>
      <c r="AH292" s="230"/>
      <c r="AI292" s="227"/>
      <c r="AJ292" s="236"/>
      <c r="AK292" s="246"/>
      <c r="AL292" s="755"/>
      <c r="AM292" s="177"/>
      <c r="AN292" s="178"/>
      <c r="AO292" s="177"/>
      <c r="AP292" s="272"/>
      <c r="AQ292" s="272"/>
    </row>
    <row r="293" spans="1:43" ht="69.95" hidden="1" customHeight="1" x14ac:dyDescent="0.8">
      <c r="A293" s="735"/>
      <c r="B293" s="738"/>
      <c r="C293" s="742"/>
      <c r="D293" s="743"/>
      <c r="E293" s="762"/>
      <c r="F293" s="743"/>
      <c r="G293" s="558" t="s">
        <v>13</v>
      </c>
      <c r="H293" s="750"/>
      <c r="I293" s="235"/>
      <c r="J293" s="235"/>
      <c r="K293" s="235"/>
      <c r="L293" s="235"/>
      <c r="M293" s="553"/>
      <c r="N293" s="553"/>
      <c r="O293" s="553"/>
      <c r="P293" s="553"/>
      <c r="Q293" s="553"/>
      <c r="R293" s="231"/>
      <c r="S293" s="240"/>
      <c r="T293" s="232"/>
      <c r="U293" s="240"/>
      <c r="V293" s="233"/>
      <c r="W293" s="234"/>
      <c r="X293" s="233"/>
      <c r="Y293" s="240"/>
      <c r="Z293" s="233"/>
      <c r="AA293" s="234"/>
      <c r="AB293" s="241"/>
      <c r="AC293" s="233"/>
      <c r="AD293" s="753"/>
      <c r="AE293" s="242"/>
      <c r="AF293" s="232"/>
      <c r="AG293" s="241"/>
      <c r="AH293" s="235"/>
      <c r="AI293" s="232"/>
      <c r="AJ293" s="240"/>
      <c r="AK293" s="232"/>
      <c r="AL293" s="756"/>
      <c r="AM293" s="179"/>
      <c r="AN293" s="194"/>
      <c r="AO293" s="179"/>
      <c r="AP293" s="239"/>
      <c r="AQ293" s="239"/>
    </row>
    <row r="294" spans="1:43" ht="69.95" hidden="1" customHeight="1" thickBot="1" x14ac:dyDescent="0.85">
      <c r="A294" s="736"/>
      <c r="B294" s="739"/>
      <c r="C294" s="744"/>
      <c r="D294" s="745"/>
      <c r="E294" s="763"/>
      <c r="F294" s="745"/>
      <c r="G294" s="562" t="s">
        <v>14</v>
      </c>
      <c r="H294" s="751"/>
      <c r="I294" s="196">
        <f>SUM(I292:I293)</f>
        <v>0</v>
      </c>
      <c r="J294" s="196"/>
      <c r="K294" s="196"/>
      <c r="L294" s="196"/>
      <c r="M294" s="196">
        <f>SUM(M292:M293)</f>
        <v>0</v>
      </c>
      <c r="N294" s="196">
        <f t="shared" ref="N294:P294" si="466">SUM(N292:N293)</f>
        <v>0</v>
      </c>
      <c r="O294" s="196">
        <f t="shared" si="466"/>
        <v>0</v>
      </c>
      <c r="P294" s="196">
        <f t="shared" si="466"/>
        <v>0</v>
      </c>
      <c r="Q294" s="196">
        <f>SUM(Q292:Q293)</f>
        <v>0</v>
      </c>
      <c r="R294" s="201">
        <f>SUM(R292:R293)</f>
        <v>0</v>
      </c>
      <c r="S294" s="202"/>
      <c r="T294" s="199">
        <f>SUM(T292:T293)</f>
        <v>0</v>
      </c>
      <c r="U294" s="202"/>
      <c r="V294" s="201">
        <f>SUM(V292:V293)</f>
        <v>0</v>
      </c>
      <c r="W294" s="197"/>
      <c r="X294" s="201">
        <f>X293+X292</f>
        <v>0</v>
      </c>
      <c r="Y294" s="202"/>
      <c r="Z294" s="201">
        <f>SUM(Z292:Z293)</f>
        <v>0</v>
      </c>
      <c r="AA294" s="197"/>
      <c r="AB294" s="200"/>
      <c r="AC294" s="201">
        <f>SUM(AC292:AC293)</f>
        <v>0</v>
      </c>
      <c r="AD294" s="754"/>
      <c r="AE294" s="198"/>
      <c r="AF294" s="199">
        <f>SUM(AF292:AF293)</f>
        <v>0</v>
      </c>
      <c r="AG294" s="200"/>
      <c r="AH294" s="196">
        <f>SUM(AH292:AH293)</f>
        <v>0</v>
      </c>
      <c r="AI294" s="199"/>
      <c r="AJ294" s="202">
        <f t="shared" ref="AJ294" si="467">SUM(AJ292:AJ293)</f>
        <v>0</v>
      </c>
      <c r="AK294" s="224"/>
      <c r="AL294" s="757"/>
      <c r="AM294" s="204">
        <f>R294+T294+X294+Z294+AC294+AF294+AH294+AJ294+M294+V294</f>
        <v>0</v>
      </c>
      <c r="AN294" s="205">
        <f>I294-AM294</f>
        <v>0</v>
      </c>
      <c r="AO294" s="204">
        <f>J294</f>
        <v>0</v>
      </c>
      <c r="AP294" s="206">
        <f>S294+U294+Y294+AB294+AE294+AG294+AI294+AK294+W294+M294</f>
        <v>0</v>
      </c>
      <c r="AQ294" s="206">
        <f>AO294-AP294</f>
        <v>0</v>
      </c>
    </row>
    <row r="295" spans="1:43" ht="69.75" customHeight="1" x14ac:dyDescent="0.8">
      <c r="A295" s="734">
        <v>29401</v>
      </c>
      <c r="B295" s="737" t="s">
        <v>1</v>
      </c>
      <c r="C295" s="740" t="s">
        <v>140</v>
      </c>
      <c r="D295" s="741"/>
      <c r="E295" s="746" t="s">
        <v>347</v>
      </c>
      <c r="F295" s="741" t="s">
        <v>373</v>
      </c>
      <c r="G295" s="564" t="s">
        <v>12</v>
      </c>
      <c r="H295" s="749"/>
      <c r="I295" s="230">
        <v>50000</v>
      </c>
      <c r="J295" s="230"/>
      <c r="K295" s="230"/>
      <c r="L295" s="230"/>
      <c r="M295" s="552"/>
      <c r="N295" s="552"/>
      <c r="O295" s="552"/>
      <c r="P295" s="552"/>
      <c r="Q295" s="552"/>
      <c r="R295" s="226"/>
      <c r="S295" s="236"/>
      <c r="T295" s="227"/>
      <c r="U295" s="236"/>
      <c r="V295" s="228">
        <v>27000</v>
      </c>
      <c r="W295" s="229"/>
      <c r="X295" s="228"/>
      <c r="Y295" s="236"/>
      <c r="Z295" s="228"/>
      <c r="AA295" s="229"/>
      <c r="AB295" s="237"/>
      <c r="AC295" s="228"/>
      <c r="AD295" s="752"/>
      <c r="AE295" s="238"/>
      <c r="AF295" s="227"/>
      <c r="AG295" s="237"/>
      <c r="AH295" s="230">
        <v>23000</v>
      </c>
      <c r="AI295" s="227"/>
      <c r="AJ295" s="236"/>
      <c r="AK295" s="246"/>
      <c r="AL295" s="755"/>
      <c r="AM295" s="177"/>
      <c r="AN295" s="178"/>
      <c r="AO295" s="177"/>
      <c r="AP295" s="272"/>
      <c r="AQ295" s="272"/>
    </row>
    <row r="296" spans="1:43" ht="69.95" customHeight="1" x14ac:dyDescent="0.8">
      <c r="A296" s="735"/>
      <c r="B296" s="738"/>
      <c r="C296" s="742"/>
      <c r="D296" s="743"/>
      <c r="E296" s="747"/>
      <c r="F296" s="743"/>
      <c r="G296" s="558" t="s">
        <v>13</v>
      </c>
      <c r="H296" s="750"/>
      <c r="I296" s="235"/>
      <c r="J296" s="235"/>
      <c r="K296" s="235"/>
      <c r="L296" s="235"/>
      <c r="M296" s="553"/>
      <c r="N296" s="553"/>
      <c r="O296" s="553"/>
      <c r="P296" s="553"/>
      <c r="Q296" s="553"/>
      <c r="R296" s="231"/>
      <c r="S296" s="240"/>
      <c r="T296" s="232"/>
      <c r="U296" s="240"/>
      <c r="V296" s="233"/>
      <c r="W296" s="234"/>
      <c r="X296" s="233"/>
      <c r="Y296" s="240"/>
      <c r="Z296" s="233"/>
      <c r="AA296" s="234"/>
      <c r="AB296" s="241"/>
      <c r="AC296" s="233"/>
      <c r="AD296" s="753"/>
      <c r="AE296" s="242"/>
      <c r="AF296" s="232"/>
      <c r="AG296" s="241"/>
      <c r="AH296" s="235"/>
      <c r="AI296" s="232"/>
      <c r="AJ296" s="240"/>
      <c r="AK296" s="232"/>
      <c r="AL296" s="756"/>
      <c r="AM296" s="179"/>
      <c r="AN296" s="194"/>
      <c r="AO296" s="179"/>
      <c r="AP296" s="239"/>
      <c r="AQ296" s="239"/>
    </row>
    <row r="297" spans="1:43" ht="69.95" customHeight="1" thickBot="1" x14ac:dyDescent="0.85">
      <c r="A297" s="736"/>
      <c r="B297" s="739"/>
      <c r="C297" s="744"/>
      <c r="D297" s="745"/>
      <c r="E297" s="748"/>
      <c r="F297" s="745"/>
      <c r="G297" s="562" t="s">
        <v>14</v>
      </c>
      <c r="H297" s="751"/>
      <c r="I297" s="196">
        <f>SUM(I295:I296)</f>
        <v>50000</v>
      </c>
      <c r="J297" s="196"/>
      <c r="K297" s="196"/>
      <c r="L297" s="196"/>
      <c r="M297" s="196">
        <f>SUM(M295:M296)</f>
        <v>0</v>
      </c>
      <c r="N297" s="196">
        <f t="shared" ref="N297:P297" si="468">SUM(N295:N296)</f>
        <v>0</v>
      </c>
      <c r="O297" s="196">
        <f t="shared" si="468"/>
        <v>0</v>
      </c>
      <c r="P297" s="196">
        <f t="shared" si="468"/>
        <v>0</v>
      </c>
      <c r="Q297" s="196">
        <f>SUM(Q295:Q296)</f>
        <v>0</v>
      </c>
      <c r="R297" s="201">
        <f>SUM(R295:R296)</f>
        <v>0</v>
      </c>
      <c r="S297" s="202"/>
      <c r="T297" s="199">
        <f>SUM(T295:T296)</f>
        <v>0</v>
      </c>
      <c r="U297" s="202"/>
      <c r="V297" s="201">
        <f>SUM(V295:V296)</f>
        <v>27000</v>
      </c>
      <c r="W297" s="197"/>
      <c r="X297" s="201">
        <f>X296+X295</f>
        <v>0</v>
      </c>
      <c r="Y297" s="202"/>
      <c r="Z297" s="201">
        <f>SUM(Z295:Z296)</f>
        <v>0</v>
      </c>
      <c r="AA297" s="197"/>
      <c r="AB297" s="200"/>
      <c r="AC297" s="201">
        <f>SUM(AC295:AC296)</f>
        <v>0</v>
      </c>
      <c r="AD297" s="754"/>
      <c r="AE297" s="198"/>
      <c r="AF297" s="199">
        <f>SUM(AF295:AF296)</f>
        <v>0</v>
      </c>
      <c r="AG297" s="200"/>
      <c r="AH297" s="196">
        <f>SUM(AH295:AH296)</f>
        <v>23000</v>
      </c>
      <c r="AI297" s="199"/>
      <c r="AJ297" s="202">
        <f t="shared" ref="AJ297" si="469">SUM(AJ295:AJ296)</f>
        <v>0</v>
      </c>
      <c r="AK297" s="224"/>
      <c r="AL297" s="757"/>
      <c r="AM297" s="204">
        <f>R297+T297+X297+Z297+AC297+AF297+AH297+AJ297+M297+V297</f>
        <v>50000</v>
      </c>
      <c r="AN297" s="205">
        <f>I297-AM297</f>
        <v>0</v>
      </c>
      <c r="AO297" s="204">
        <f>J297</f>
        <v>0</v>
      </c>
      <c r="AP297" s="206">
        <f>S297+U297+Y297+AB297+AE297+AG297+AI297+AK297+W297+M297</f>
        <v>0</v>
      </c>
      <c r="AQ297" s="206">
        <f>AO297-AP297</f>
        <v>0</v>
      </c>
    </row>
    <row r="298" spans="1:43" ht="69.75" customHeight="1" x14ac:dyDescent="0.8">
      <c r="A298" s="878">
        <v>1811</v>
      </c>
      <c r="B298" s="881" t="s">
        <v>337</v>
      </c>
      <c r="C298" s="872" t="s">
        <v>338</v>
      </c>
      <c r="D298" s="873"/>
      <c r="E298" s="886" t="s">
        <v>346</v>
      </c>
      <c r="F298" s="873"/>
      <c r="G298" s="683" t="s">
        <v>12</v>
      </c>
      <c r="H298" s="749"/>
      <c r="I298" s="230">
        <v>1036</v>
      </c>
      <c r="J298" s="230"/>
      <c r="K298" s="230"/>
      <c r="L298" s="230"/>
      <c r="M298" s="552"/>
      <c r="N298" s="552"/>
      <c r="O298" s="552"/>
      <c r="P298" s="552"/>
      <c r="Q298" s="552"/>
      <c r="R298" s="226"/>
      <c r="S298" s="236"/>
      <c r="T298" s="227"/>
      <c r="U298" s="236"/>
      <c r="V298" s="228"/>
      <c r="W298" s="229"/>
      <c r="X298" s="228"/>
      <c r="Y298" s="236"/>
      <c r="Z298" s="228"/>
      <c r="AA298" s="229"/>
      <c r="AB298" s="237"/>
      <c r="AC298" s="228"/>
      <c r="AD298" s="765"/>
      <c r="AE298" s="238"/>
      <c r="AF298" s="227"/>
      <c r="AG298" s="237"/>
      <c r="AH298" s="230">
        <v>1036</v>
      </c>
      <c r="AI298" s="227"/>
      <c r="AJ298" s="236"/>
      <c r="AK298" s="246"/>
      <c r="AL298" s="755"/>
      <c r="AM298" s="177"/>
      <c r="AN298" s="178"/>
      <c r="AO298" s="177"/>
      <c r="AP298" s="272"/>
      <c r="AQ298" s="272"/>
    </row>
    <row r="299" spans="1:43" ht="69.95" customHeight="1" x14ac:dyDescent="0.8">
      <c r="A299" s="879"/>
      <c r="B299" s="882"/>
      <c r="C299" s="874"/>
      <c r="D299" s="875"/>
      <c r="E299" s="887"/>
      <c r="F299" s="875"/>
      <c r="G299" s="684" t="s">
        <v>13</v>
      </c>
      <c r="H299" s="750"/>
      <c r="I299" s="235"/>
      <c r="J299" s="235"/>
      <c r="K299" s="235"/>
      <c r="L299" s="235"/>
      <c r="M299" s="553"/>
      <c r="N299" s="553"/>
      <c r="O299" s="553"/>
      <c r="P299" s="553"/>
      <c r="Q299" s="553"/>
      <c r="R299" s="231"/>
      <c r="S299" s="240"/>
      <c r="T299" s="232"/>
      <c r="U299" s="240"/>
      <c r="V299" s="233"/>
      <c r="W299" s="234"/>
      <c r="X299" s="233"/>
      <c r="Y299" s="240"/>
      <c r="Z299" s="233"/>
      <c r="AA299" s="234"/>
      <c r="AB299" s="241"/>
      <c r="AC299" s="233"/>
      <c r="AD299" s="756"/>
      <c r="AE299" s="242"/>
      <c r="AF299" s="232"/>
      <c r="AG299" s="241"/>
      <c r="AH299" s="235"/>
      <c r="AI299" s="232"/>
      <c r="AJ299" s="240"/>
      <c r="AK299" s="232"/>
      <c r="AL299" s="756"/>
      <c r="AM299" s="179"/>
      <c r="AN299" s="194"/>
      <c r="AO299" s="179"/>
      <c r="AP299" s="239"/>
      <c r="AQ299" s="239"/>
    </row>
    <row r="300" spans="1:43" ht="69.95" customHeight="1" thickBot="1" x14ac:dyDescent="0.85">
      <c r="A300" s="880"/>
      <c r="B300" s="883"/>
      <c r="C300" s="876"/>
      <c r="D300" s="877"/>
      <c r="E300" s="888"/>
      <c r="F300" s="877"/>
      <c r="G300" s="685" t="s">
        <v>14</v>
      </c>
      <c r="H300" s="751"/>
      <c r="I300" s="196">
        <f>SUM(I298:I299)</f>
        <v>1036</v>
      </c>
      <c r="J300" s="196">
        <v>0</v>
      </c>
      <c r="K300" s="196"/>
      <c r="L300" s="196"/>
      <c r="M300" s="196">
        <f>SUM(M298:M299)</f>
        <v>0</v>
      </c>
      <c r="N300" s="196">
        <f t="shared" ref="N300:P300" si="470">SUM(N298:N299)</f>
        <v>0</v>
      </c>
      <c r="O300" s="196">
        <f t="shared" si="470"/>
        <v>0</v>
      </c>
      <c r="P300" s="196">
        <f t="shared" si="470"/>
        <v>0</v>
      </c>
      <c r="Q300" s="196">
        <f>SUM(Q298:Q299)</f>
        <v>0</v>
      </c>
      <c r="R300" s="201">
        <f>SUM(R298:R299)</f>
        <v>0</v>
      </c>
      <c r="S300" s="202"/>
      <c r="T300" s="199">
        <f>SUM(T298:T299)</f>
        <v>0</v>
      </c>
      <c r="U300" s="202"/>
      <c r="V300" s="201">
        <f>SUM(V298:V299)</f>
        <v>0</v>
      </c>
      <c r="W300" s="197"/>
      <c r="X300" s="201">
        <f>X299+X298</f>
        <v>0</v>
      </c>
      <c r="Y300" s="202"/>
      <c r="Z300" s="201">
        <f>SUM(Z298:Z299)</f>
        <v>0</v>
      </c>
      <c r="AA300" s="197"/>
      <c r="AB300" s="200"/>
      <c r="AC300" s="201">
        <f>SUM(AC298:AC299)</f>
        <v>0</v>
      </c>
      <c r="AD300" s="766"/>
      <c r="AE300" s="198"/>
      <c r="AF300" s="199">
        <f>SUM(AF298:AF299)</f>
        <v>0</v>
      </c>
      <c r="AG300" s="200"/>
      <c r="AH300" s="196">
        <f>SUM(AH298:AH299)</f>
        <v>1036</v>
      </c>
      <c r="AI300" s="199">
        <f t="shared" ref="AI300:AJ300" si="471">SUM(AI298:AI299)</f>
        <v>0</v>
      </c>
      <c r="AJ300" s="202">
        <f t="shared" si="471"/>
        <v>0</v>
      </c>
      <c r="AK300" s="224"/>
      <c r="AL300" s="757"/>
      <c r="AM300" s="204">
        <f>R300+T300+X300+Z300+AC300+AF300+AH300+AJ300+V300</f>
        <v>1036</v>
      </c>
      <c r="AN300" s="205">
        <f>I300-AM300</f>
        <v>0</v>
      </c>
      <c r="AO300" s="204">
        <f>J300</f>
        <v>0</v>
      </c>
      <c r="AP300" s="206">
        <f>S300+U300+Y300+AB300+AE300+AG300+AI300+AK300</f>
        <v>0</v>
      </c>
      <c r="AQ300" s="206">
        <f>AO300-AP300</f>
        <v>0</v>
      </c>
    </row>
    <row r="301" spans="1:43" ht="69.75" hidden="1" customHeight="1" x14ac:dyDescent="0.8">
      <c r="A301" s="734"/>
      <c r="B301" s="737"/>
      <c r="C301" s="740"/>
      <c r="D301" s="741"/>
      <c r="E301" s="761"/>
      <c r="F301" s="741"/>
      <c r="G301" s="564" t="s">
        <v>12</v>
      </c>
      <c r="H301" s="749"/>
      <c r="I301" s="230"/>
      <c r="J301" s="230"/>
      <c r="K301" s="230"/>
      <c r="L301" s="230"/>
      <c r="M301" s="552"/>
      <c r="N301" s="552"/>
      <c r="O301" s="552"/>
      <c r="P301" s="552"/>
      <c r="Q301" s="552"/>
      <c r="R301" s="226"/>
      <c r="S301" s="236"/>
      <c r="T301" s="227"/>
      <c r="U301" s="236"/>
      <c r="V301" s="228"/>
      <c r="W301" s="229"/>
      <c r="X301" s="228"/>
      <c r="Y301" s="236"/>
      <c r="Z301" s="228"/>
      <c r="AA301" s="229"/>
      <c r="AB301" s="237"/>
      <c r="AC301" s="228"/>
      <c r="AD301" s="752"/>
      <c r="AE301" s="238"/>
      <c r="AF301" s="227"/>
      <c r="AG301" s="237"/>
      <c r="AH301" s="230"/>
      <c r="AI301" s="227"/>
      <c r="AJ301" s="236"/>
      <c r="AK301" s="246"/>
      <c r="AL301" s="755"/>
      <c r="AM301" s="177"/>
      <c r="AN301" s="178"/>
      <c r="AO301" s="177"/>
      <c r="AP301" s="272"/>
      <c r="AQ301" s="272"/>
    </row>
    <row r="302" spans="1:43" ht="69.95" hidden="1" customHeight="1" x14ac:dyDescent="0.8">
      <c r="A302" s="735"/>
      <c r="B302" s="738"/>
      <c r="C302" s="742"/>
      <c r="D302" s="743"/>
      <c r="E302" s="762"/>
      <c r="F302" s="743"/>
      <c r="G302" s="558" t="s">
        <v>13</v>
      </c>
      <c r="H302" s="750"/>
      <c r="I302" s="235"/>
      <c r="J302" s="235"/>
      <c r="K302" s="235"/>
      <c r="L302" s="235"/>
      <c r="M302" s="553"/>
      <c r="N302" s="553"/>
      <c r="O302" s="553"/>
      <c r="P302" s="553"/>
      <c r="Q302" s="553"/>
      <c r="R302" s="231"/>
      <c r="S302" s="240"/>
      <c r="T302" s="232"/>
      <c r="U302" s="240"/>
      <c r="V302" s="233"/>
      <c r="W302" s="234"/>
      <c r="X302" s="233"/>
      <c r="Y302" s="240"/>
      <c r="Z302" s="233"/>
      <c r="AA302" s="234"/>
      <c r="AB302" s="241"/>
      <c r="AC302" s="233"/>
      <c r="AD302" s="753"/>
      <c r="AE302" s="242"/>
      <c r="AF302" s="232"/>
      <c r="AG302" s="241"/>
      <c r="AH302" s="235"/>
      <c r="AI302" s="232"/>
      <c r="AJ302" s="240"/>
      <c r="AK302" s="232"/>
      <c r="AL302" s="756"/>
      <c r="AM302" s="179"/>
      <c r="AN302" s="194"/>
      <c r="AO302" s="179"/>
      <c r="AP302" s="239"/>
      <c r="AQ302" s="239"/>
    </row>
    <row r="303" spans="1:43" ht="69.95" hidden="1" customHeight="1" thickBot="1" x14ac:dyDescent="0.85">
      <c r="A303" s="736"/>
      <c r="B303" s="739"/>
      <c r="C303" s="744"/>
      <c r="D303" s="745"/>
      <c r="E303" s="763"/>
      <c r="F303" s="745"/>
      <c r="G303" s="562" t="s">
        <v>14</v>
      </c>
      <c r="H303" s="751"/>
      <c r="I303" s="196">
        <f>SUM(I301:I302)</f>
        <v>0</v>
      </c>
      <c r="J303" s="196"/>
      <c r="K303" s="196"/>
      <c r="L303" s="196"/>
      <c r="M303" s="196">
        <f>SUM(M301:M302)</f>
        <v>0</v>
      </c>
      <c r="N303" s="196">
        <f t="shared" ref="N303:P303" si="472">SUM(N301:N302)</f>
        <v>0</v>
      </c>
      <c r="O303" s="196">
        <f t="shared" si="472"/>
        <v>0</v>
      </c>
      <c r="P303" s="196">
        <f t="shared" si="472"/>
        <v>0</v>
      </c>
      <c r="Q303" s="196">
        <f>SUM(Q301:Q302)</f>
        <v>0</v>
      </c>
      <c r="R303" s="201">
        <f>SUM(R301:R302)</f>
        <v>0</v>
      </c>
      <c r="S303" s="202"/>
      <c r="T303" s="199">
        <f>SUM(T301:T302)</f>
        <v>0</v>
      </c>
      <c r="U303" s="202"/>
      <c r="V303" s="201">
        <f>SUM(V301:V302)</f>
        <v>0</v>
      </c>
      <c r="W303" s="197"/>
      <c r="X303" s="201">
        <f>X302+X301</f>
        <v>0</v>
      </c>
      <c r="Y303" s="202"/>
      <c r="Z303" s="201">
        <f>SUM(Z301:Z302)</f>
        <v>0</v>
      </c>
      <c r="AA303" s="197"/>
      <c r="AB303" s="200"/>
      <c r="AC303" s="201">
        <f>SUM(AC301:AC302)</f>
        <v>0</v>
      </c>
      <c r="AD303" s="754"/>
      <c r="AE303" s="198"/>
      <c r="AF303" s="199">
        <f>SUM(AF301:AF302)</f>
        <v>0</v>
      </c>
      <c r="AG303" s="200"/>
      <c r="AH303" s="196">
        <f>SUM(AH301:AH302)</f>
        <v>0</v>
      </c>
      <c r="AI303" s="199"/>
      <c r="AJ303" s="202">
        <f t="shared" ref="AJ303" si="473">SUM(AJ301:AJ302)</f>
        <v>0</v>
      </c>
      <c r="AK303" s="224"/>
      <c r="AL303" s="757"/>
      <c r="AM303" s="204">
        <f>R303+T303+X303+Z303+AC303+AF303+AH303+AJ303+M303+V303</f>
        <v>0</v>
      </c>
      <c r="AN303" s="205">
        <f>I303-AM303</f>
        <v>0</v>
      </c>
      <c r="AO303" s="204">
        <f>J303</f>
        <v>0</v>
      </c>
      <c r="AP303" s="206">
        <f>S303+U303+Y303+AB303+AE303+AG303+AI303+AK303+W303+M303</f>
        <v>0</v>
      </c>
      <c r="AQ303" s="206">
        <f>AO303-AP303</f>
        <v>0</v>
      </c>
    </row>
    <row r="304" spans="1:43" ht="69.75" hidden="1" customHeight="1" x14ac:dyDescent="0.8">
      <c r="A304" s="734">
        <v>29406</v>
      </c>
      <c r="B304" s="737" t="s">
        <v>192</v>
      </c>
      <c r="C304" s="740" t="s">
        <v>193</v>
      </c>
      <c r="D304" s="741"/>
      <c r="E304" s="761"/>
      <c r="F304" s="741"/>
      <c r="G304" s="564" t="s">
        <v>12</v>
      </c>
      <c r="H304" s="749"/>
      <c r="I304" s="230"/>
      <c r="J304" s="230"/>
      <c r="K304" s="230"/>
      <c r="L304" s="230"/>
      <c r="M304" s="552"/>
      <c r="N304" s="552"/>
      <c r="O304" s="552"/>
      <c r="P304" s="552"/>
      <c r="Q304" s="552"/>
      <c r="R304" s="226"/>
      <c r="S304" s="236"/>
      <c r="T304" s="227"/>
      <c r="U304" s="236"/>
      <c r="V304" s="228"/>
      <c r="W304" s="229"/>
      <c r="X304" s="228"/>
      <c r="Y304" s="236"/>
      <c r="Z304" s="228"/>
      <c r="AA304" s="229"/>
      <c r="AB304" s="237"/>
      <c r="AC304" s="228"/>
      <c r="AD304" s="752"/>
      <c r="AE304" s="238"/>
      <c r="AF304" s="227"/>
      <c r="AG304" s="237"/>
      <c r="AH304" s="230"/>
      <c r="AI304" s="227"/>
      <c r="AJ304" s="236"/>
      <c r="AK304" s="246"/>
      <c r="AL304" s="755"/>
      <c r="AM304" s="177"/>
      <c r="AN304" s="178"/>
      <c r="AO304" s="177"/>
      <c r="AP304" s="272"/>
      <c r="AQ304" s="272"/>
    </row>
    <row r="305" spans="1:43" ht="69.95" hidden="1" customHeight="1" x14ac:dyDescent="0.8">
      <c r="A305" s="735"/>
      <c r="B305" s="738"/>
      <c r="C305" s="742"/>
      <c r="D305" s="743"/>
      <c r="E305" s="762"/>
      <c r="F305" s="743"/>
      <c r="G305" s="558" t="s">
        <v>13</v>
      </c>
      <c r="H305" s="750"/>
      <c r="I305" s="235"/>
      <c r="J305" s="235"/>
      <c r="K305" s="235"/>
      <c r="L305" s="235"/>
      <c r="M305" s="553"/>
      <c r="N305" s="553"/>
      <c r="O305" s="553"/>
      <c r="P305" s="553"/>
      <c r="Q305" s="553"/>
      <c r="R305" s="231"/>
      <c r="S305" s="240"/>
      <c r="T305" s="232"/>
      <c r="U305" s="240"/>
      <c r="V305" s="233"/>
      <c r="W305" s="234"/>
      <c r="X305" s="233"/>
      <c r="Y305" s="240"/>
      <c r="Z305" s="233"/>
      <c r="AA305" s="234"/>
      <c r="AB305" s="241"/>
      <c r="AC305" s="233"/>
      <c r="AD305" s="753"/>
      <c r="AE305" s="242"/>
      <c r="AF305" s="232"/>
      <c r="AG305" s="241"/>
      <c r="AH305" s="235"/>
      <c r="AI305" s="232"/>
      <c r="AJ305" s="240"/>
      <c r="AK305" s="232"/>
      <c r="AL305" s="756"/>
      <c r="AM305" s="179"/>
      <c r="AN305" s="194"/>
      <c r="AO305" s="179"/>
      <c r="AP305" s="239"/>
      <c r="AQ305" s="239"/>
    </row>
    <row r="306" spans="1:43" ht="69.95" hidden="1" customHeight="1" thickBot="1" x14ac:dyDescent="0.85">
      <c r="A306" s="736"/>
      <c r="B306" s="739"/>
      <c r="C306" s="744"/>
      <c r="D306" s="745"/>
      <c r="E306" s="763"/>
      <c r="F306" s="745"/>
      <c r="G306" s="562" t="s">
        <v>14</v>
      </c>
      <c r="H306" s="751"/>
      <c r="I306" s="196">
        <f>SUM(I304:I305)</f>
        <v>0</v>
      </c>
      <c r="J306" s="196"/>
      <c r="K306" s="196"/>
      <c r="L306" s="196"/>
      <c r="M306" s="196">
        <f>SUM(M304:M305)</f>
        <v>0</v>
      </c>
      <c r="N306" s="196">
        <f t="shared" ref="N306:P306" si="474">SUM(N304:N305)</f>
        <v>0</v>
      </c>
      <c r="O306" s="196">
        <f t="shared" si="474"/>
        <v>0</v>
      </c>
      <c r="P306" s="196">
        <f t="shared" si="474"/>
        <v>0</v>
      </c>
      <c r="Q306" s="196">
        <f>SUM(Q304:Q305)</f>
        <v>0</v>
      </c>
      <c r="R306" s="201">
        <f>SUM(R304:R305)</f>
        <v>0</v>
      </c>
      <c r="S306" s="202"/>
      <c r="T306" s="199">
        <f>SUM(T304:T305)</f>
        <v>0</v>
      </c>
      <c r="U306" s="202"/>
      <c r="V306" s="201">
        <f>SUM(V304:V305)</f>
        <v>0</v>
      </c>
      <c r="W306" s="197"/>
      <c r="X306" s="201">
        <f>X305+X304</f>
        <v>0</v>
      </c>
      <c r="Y306" s="202"/>
      <c r="Z306" s="201">
        <f>SUM(Z304:Z305)</f>
        <v>0</v>
      </c>
      <c r="AA306" s="197"/>
      <c r="AB306" s="200"/>
      <c r="AC306" s="201">
        <f>SUM(AC304:AC305)</f>
        <v>0</v>
      </c>
      <c r="AD306" s="754"/>
      <c r="AE306" s="198"/>
      <c r="AF306" s="199">
        <f>SUM(AF304:AF305)</f>
        <v>0</v>
      </c>
      <c r="AG306" s="200"/>
      <c r="AH306" s="196">
        <f>SUM(AH304:AH305)</f>
        <v>0</v>
      </c>
      <c r="AI306" s="199"/>
      <c r="AJ306" s="202">
        <f t="shared" ref="AJ306" si="475">SUM(AJ304:AJ305)</f>
        <v>0</v>
      </c>
      <c r="AK306" s="224"/>
      <c r="AL306" s="757"/>
      <c r="AM306" s="204">
        <f>R306+T306+X306+Z306+AC306+AF306+AH306+AJ306+M306+V306</f>
        <v>0</v>
      </c>
      <c r="AN306" s="205">
        <f>I306-AM306</f>
        <v>0</v>
      </c>
      <c r="AO306" s="204">
        <f>J306</f>
        <v>0</v>
      </c>
      <c r="AP306" s="206">
        <f>S306+U306+Y306+AB306+AE306+AG306+AI306+AK306+W306+M306</f>
        <v>0</v>
      </c>
      <c r="AQ306" s="206">
        <f>AO306-AP306</f>
        <v>0</v>
      </c>
    </row>
    <row r="307" spans="1:43" ht="69.75" hidden="1" customHeight="1" x14ac:dyDescent="0.8">
      <c r="A307" s="734">
        <v>29401</v>
      </c>
      <c r="B307" s="737" t="s">
        <v>242</v>
      </c>
      <c r="C307" s="740" t="s">
        <v>248</v>
      </c>
      <c r="D307" s="741"/>
      <c r="E307" s="761"/>
      <c r="F307" s="741"/>
      <c r="G307" s="564" t="s">
        <v>12</v>
      </c>
      <c r="H307" s="749"/>
      <c r="I307" s="230"/>
      <c r="J307" s="230"/>
      <c r="K307" s="230"/>
      <c r="L307" s="230"/>
      <c r="M307" s="552"/>
      <c r="N307" s="552"/>
      <c r="O307" s="552"/>
      <c r="P307" s="552"/>
      <c r="Q307" s="552"/>
      <c r="R307" s="226"/>
      <c r="S307" s="236"/>
      <c r="T307" s="227"/>
      <c r="U307" s="236"/>
      <c r="V307" s="228"/>
      <c r="W307" s="229"/>
      <c r="X307" s="228"/>
      <c r="Y307" s="236"/>
      <c r="Z307" s="228"/>
      <c r="AA307" s="229"/>
      <c r="AB307" s="237"/>
      <c r="AC307" s="228"/>
      <c r="AD307" s="765"/>
      <c r="AE307" s="238"/>
      <c r="AF307" s="227"/>
      <c r="AG307" s="237"/>
      <c r="AH307" s="230"/>
      <c r="AI307" s="227"/>
      <c r="AJ307" s="236"/>
      <c r="AK307" s="246"/>
      <c r="AL307" s="755"/>
      <c r="AM307" s="177"/>
      <c r="AN307" s="178"/>
      <c r="AO307" s="177"/>
      <c r="AP307" s="272"/>
      <c r="AQ307" s="272"/>
    </row>
    <row r="308" spans="1:43" ht="69.95" hidden="1" customHeight="1" x14ac:dyDescent="0.8">
      <c r="A308" s="735"/>
      <c r="B308" s="738"/>
      <c r="C308" s="742"/>
      <c r="D308" s="743"/>
      <c r="E308" s="762"/>
      <c r="F308" s="743"/>
      <c r="G308" s="558" t="s">
        <v>13</v>
      </c>
      <c r="H308" s="750"/>
      <c r="I308" s="235"/>
      <c r="J308" s="235"/>
      <c r="K308" s="235"/>
      <c r="L308" s="235"/>
      <c r="M308" s="553"/>
      <c r="N308" s="553"/>
      <c r="O308" s="553"/>
      <c r="P308" s="553"/>
      <c r="Q308" s="553"/>
      <c r="R308" s="231"/>
      <c r="S308" s="240"/>
      <c r="T308" s="232"/>
      <c r="U308" s="240"/>
      <c r="V308" s="233"/>
      <c r="W308" s="234"/>
      <c r="X308" s="233"/>
      <c r="Y308" s="240"/>
      <c r="Z308" s="233"/>
      <c r="AA308" s="234"/>
      <c r="AB308" s="241"/>
      <c r="AC308" s="233"/>
      <c r="AD308" s="756"/>
      <c r="AE308" s="242"/>
      <c r="AF308" s="232"/>
      <c r="AG308" s="241"/>
      <c r="AH308" s="235"/>
      <c r="AI308" s="232"/>
      <c r="AJ308" s="240"/>
      <c r="AK308" s="232"/>
      <c r="AL308" s="756"/>
      <c r="AM308" s="179"/>
      <c r="AN308" s="194"/>
      <c r="AO308" s="179"/>
      <c r="AP308" s="239"/>
      <c r="AQ308" s="239"/>
    </row>
    <row r="309" spans="1:43" ht="69.95" hidden="1" customHeight="1" thickBot="1" x14ac:dyDescent="0.85">
      <c r="A309" s="736"/>
      <c r="B309" s="739"/>
      <c r="C309" s="744"/>
      <c r="D309" s="745"/>
      <c r="E309" s="763"/>
      <c r="F309" s="745"/>
      <c r="G309" s="562" t="s">
        <v>14</v>
      </c>
      <c r="H309" s="751"/>
      <c r="I309" s="196">
        <f>SUM(I307:I308)</f>
        <v>0</v>
      </c>
      <c r="J309" s="196"/>
      <c r="K309" s="196"/>
      <c r="L309" s="196"/>
      <c r="M309" s="196">
        <f>SUM(M307:M308)</f>
        <v>0</v>
      </c>
      <c r="N309" s="196">
        <f t="shared" ref="N309:P309" si="476">SUM(N307:N308)</f>
        <v>0</v>
      </c>
      <c r="O309" s="196">
        <f t="shared" si="476"/>
        <v>0</v>
      </c>
      <c r="P309" s="196">
        <f t="shared" si="476"/>
        <v>0</v>
      </c>
      <c r="Q309" s="196">
        <f>SUM(Q307:Q308)</f>
        <v>0</v>
      </c>
      <c r="R309" s="201">
        <f>SUM(R307:R308)</f>
        <v>0</v>
      </c>
      <c r="S309" s="202"/>
      <c r="T309" s="199">
        <f>SUM(T307:T308)</f>
        <v>0</v>
      </c>
      <c r="U309" s="202"/>
      <c r="V309" s="201">
        <f>SUM(V307:V308)</f>
        <v>0</v>
      </c>
      <c r="W309" s="197"/>
      <c r="X309" s="201">
        <f>X308+X307</f>
        <v>0</v>
      </c>
      <c r="Y309" s="202"/>
      <c r="Z309" s="201">
        <f>SUM(Z307:Z308)</f>
        <v>0</v>
      </c>
      <c r="AA309" s="197"/>
      <c r="AB309" s="200"/>
      <c r="AC309" s="201">
        <f>SUM(AC307:AC308)</f>
        <v>0</v>
      </c>
      <c r="AD309" s="766"/>
      <c r="AE309" s="198"/>
      <c r="AF309" s="199">
        <f>SUM(AF307:AF308)</f>
        <v>0</v>
      </c>
      <c r="AG309" s="200"/>
      <c r="AH309" s="196">
        <f>SUM(AH307:AH308)</f>
        <v>0</v>
      </c>
      <c r="AI309" s="199"/>
      <c r="AJ309" s="202">
        <f t="shared" ref="AJ309" si="477">SUM(AJ307:AJ308)</f>
        <v>0</v>
      </c>
      <c r="AK309" s="224"/>
      <c r="AL309" s="757"/>
      <c r="AM309" s="204">
        <f>R309+T309+X309+Z309+AC309+AF309+AH309+AJ309+M309+V309</f>
        <v>0</v>
      </c>
      <c r="AN309" s="205">
        <f>I309-AM309</f>
        <v>0</v>
      </c>
      <c r="AO309" s="204">
        <f>J309</f>
        <v>0</v>
      </c>
      <c r="AP309" s="206">
        <f>S309+U309+Y309+AB309+AE309+AG309+AI309+AK309+W309+M309+N309</f>
        <v>0</v>
      </c>
      <c r="AQ309" s="206">
        <f>AO309-AP309</f>
        <v>0</v>
      </c>
    </row>
    <row r="310" spans="1:43" ht="69.75" hidden="1" customHeight="1" x14ac:dyDescent="0.8">
      <c r="A310" s="734"/>
      <c r="B310" s="737"/>
      <c r="C310" s="740"/>
      <c r="D310" s="741"/>
      <c r="E310" s="761"/>
      <c r="F310" s="741"/>
      <c r="G310" s="564" t="s">
        <v>12</v>
      </c>
      <c r="H310" s="749"/>
      <c r="I310" s="230"/>
      <c r="J310" s="230"/>
      <c r="K310" s="230"/>
      <c r="L310" s="230"/>
      <c r="M310" s="552"/>
      <c r="N310" s="552"/>
      <c r="O310" s="552"/>
      <c r="P310" s="552"/>
      <c r="Q310" s="552"/>
      <c r="R310" s="226"/>
      <c r="S310" s="236"/>
      <c r="T310" s="227"/>
      <c r="U310" s="236"/>
      <c r="V310" s="228"/>
      <c r="W310" s="229"/>
      <c r="X310" s="228"/>
      <c r="Y310" s="236"/>
      <c r="Z310" s="228"/>
      <c r="AA310" s="229"/>
      <c r="AB310" s="237"/>
      <c r="AC310" s="228"/>
      <c r="AD310" s="752"/>
      <c r="AE310" s="238"/>
      <c r="AF310" s="227"/>
      <c r="AG310" s="237"/>
      <c r="AH310" s="230"/>
      <c r="AI310" s="227"/>
      <c r="AJ310" s="236"/>
      <c r="AK310" s="246"/>
      <c r="AL310" s="729"/>
      <c r="AM310" s="177"/>
      <c r="AN310" s="178"/>
      <c r="AO310" s="177"/>
      <c r="AP310" s="272"/>
      <c r="AQ310" s="272"/>
    </row>
    <row r="311" spans="1:43" ht="69.95" hidden="1" customHeight="1" x14ac:dyDescent="0.8">
      <c r="A311" s="735"/>
      <c r="B311" s="738"/>
      <c r="C311" s="742"/>
      <c r="D311" s="743"/>
      <c r="E311" s="762"/>
      <c r="F311" s="743"/>
      <c r="G311" s="558" t="s">
        <v>13</v>
      </c>
      <c r="H311" s="750"/>
      <c r="I311" s="235"/>
      <c r="J311" s="235"/>
      <c r="K311" s="235"/>
      <c r="L311" s="235"/>
      <c r="M311" s="553"/>
      <c r="N311" s="553"/>
      <c r="O311" s="553"/>
      <c r="P311" s="553"/>
      <c r="Q311" s="553"/>
      <c r="R311" s="231"/>
      <c r="S311" s="240"/>
      <c r="T311" s="232"/>
      <c r="U311" s="240"/>
      <c r="V311" s="233"/>
      <c r="W311" s="234"/>
      <c r="X311" s="233"/>
      <c r="Y311" s="240"/>
      <c r="Z311" s="233"/>
      <c r="AA311" s="234"/>
      <c r="AB311" s="241"/>
      <c r="AC311" s="233"/>
      <c r="AD311" s="753"/>
      <c r="AE311" s="242"/>
      <c r="AF311" s="232"/>
      <c r="AG311" s="241"/>
      <c r="AH311" s="235"/>
      <c r="AI311" s="232"/>
      <c r="AJ311" s="240"/>
      <c r="AK311" s="232"/>
      <c r="AL311" s="730"/>
      <c r="AM311" s="179"/>
      <c r="AN311" s="194"/>
      <c r="AO311" s="179"/>
      <c r="AP311" s="239"/>
      <c r="AQ311" s="239"/>
    </row>
    <row r="312" spans="1:43" ht="69.95" hidden="1" customHeight="1" thickBot="1" x14ac:dyDescent="0.85">
      <c r="A312" s="736"/>
      <c r="B312" s="739"/>
      <c r="C312" s="744"/>
      <c r="D312" s="745"/>
      <c r="E312" s="763"/>
      <c r="F312" s="745"/>
      <c r="G312" s="562" t="s">
        <v>14</v>
      </c>
      <c r="H312" s="751"/>
      <c r="I312" s="196">
        <f>SUM(I310:I311)</f>
        <v>0</v>
      </c>
      <c r="J312" s="196"/>
      <c r="K312" s="196"/>
      <c r="L312" s="196"/>
      <c r="M312" s="196">
        <f>SUM(M310:M311)</f>
        <v>0</v>
      </c>
      <c r="N312" s="196">
        <f t="shared" ref="N312:P312" si="478">SUM(N310:N311)</f>
        <v>0</v>
      </c>
      <c r="O312" s="196">
        <f t="shared" si="478"/>
        <v>0</v>
      </c>
      <c r="P312" s="196">
        <f t="shared" si="478"/>
        <v>0</v>
      </c>
      <c r="Q312" s="196">
        <f>SUM(Q310:Q311)</f>
        <v>0</v>
      </c>
      <c r="R312" s="201">
        <f>SUM(R310:R311)</f>
        <v>0</v>
      </c>
      <c r="S312" s="202"/>
      <c r="T312" s="199">
        <f>SUM(T310:T311)</f>
        <v>0</v>
      </c>
      <c r="U312" s="202"/>
      <c r="V312" s="201">
        <f>SUM(V310:V311)</f>
        <v>0</v>
      </c>
      <c r="W312" s="197"/>
      <c r="X312" s="201">
        <f>X311+X310</f>
        <v>0</v>
      </c>
      <c r="Y312" s="202"/>
      <c r="Z312" s="201">
        <f>SUM(Z310:Z311)</f>
        <v>0</v>
      </c>
      <c r="AA312" s="197"/>
      <c r="AB312" s="200"/>
      <c r="AC312" s="201">
        <f>SUM(AC310:AC311)</f>
        <v>0</v>
      </c>
      <c r="AD312" s="754"/>
      <c r="AE312" s="198"/>
      <c r="AF312" s="199">
        <f>SUM(AF310:AF311)</f>
        <v>0</v>
      </c>
      <c r="AG312" s="200"/>
      <c r="AH312" s="196">
        <f>SUM(AH310:AH311)</f>
        <v>0</v>
      </c>
      <c r="AI312" s="199"/>
      <c r="AJ312" s="202">
        <f t="shared" ref="AJ312" si="479">SUM(AJ310:AJ311)</f>
        <v>0</v>
      </c>
      <c r="AK312" s="224"/>
      <c r="AL312" s="731"/>
      <c r="AM312" s="204">
        <f>R312+T312+X312+Z312+AC312+AF312+AH312+AJ312+M312+V312</f>
        <v>0</v>
      </c>
      <c r="AN312" s="205">
        <f>I312-AM312</f>
        <v>0</v>
      </c>
      <c r="AO312" s="204">
        <f>J312</f>
        <v>0</v>
      </c>
      <c r="AP312" s="206">
        <f>S312+U312+Y312+AB312+AE312+AG312+AI312+AK312+W312+M312+N312</f>
        <v>0</v>
      </c>
      <c r="AQ312" s="206">
        <f>AO312-AP312</f>
        <v>0</v>
      </c>
    </row>
    <row r="313" spans="1:43" ht="69.75" customHeight="1" x14ac:dyDescent="0.8">
      <c r="A313" s="734">
        <v>29606</v>
      </c>
      <c r="B313" s="737" t="s">
        <v>75</v>
      </c>
      <c r="C313" s="740" t="s">
        <v>257</v>
      </c>
      <c r="D313" s="741"/>
      <c r="E313" s="746" t="s">
        <v>347</v>
      </c>
      <c r="F313" s="851" t="s">
        <v>348</v>
      </c>
      <c r="G313" s="564" t="s">
        <v>12</v>
      </c>
      <c r="H313" s="749"/>
      <c r="I313" s="230">
        <v>5977.89</v>
      </c>
      <c r="J313" s="230"/>
      <c r="K313" s="230"/>
      <c r="L313" s="230"/>
      <c r="M313" s="552">
        <v>5977.89</v>
      </c>
      <c r="N313" s="552"/>
      <c r="O313" s="552"/>
      <c r="P313" s="552"/>
      <c r="Q313" s="552"/>
      <c r="R313" s="226"/>
      <c r="S313" s="236"/>
      <c r="T313" s="227"/>
      <c r="U313" s="236"/>
      <c r="V313" s="228"/>
      <c r="W313" s="229"/>
      <c r="X313" s="228"/>
      <c r="Y313" s="236"/>
      <c r="Z313" s="228"/>
      <c r="AA313" s="229"/>
      <c r="AB313" s="237"/>
      <c r="AC313" s="228"/>
      <c r="AD313" s="752"/>
      <c r="AE313" s="238"/>
      <c r="AF313" s="227"/>
      <c r="AG313" s="237"/>
      <c r="AH313" s="230"/>
      <c r="AI313" s="227"/>
      <c r="AJ313" s="236"/>
      <c r="AK313" s="246"/>
      <c r="AL313" s="755"/>
      <c r="AM313" s="177"/>
      <c r="AN313" s="178"/>
      <c r="AO313" s="177"/>
      <c r="AP313" s="272"/>
      <c r="AQ313" s="272"/>
    </row>
    <row r="314" spans="1:43" ht="69.95" customHeight="1" x14ac:dyDescent="0.8">
      <c r="A314" s="735"/>
      <c r="B314" s="738"/>
      <c r="C314" s="742"/>
      <c r="D314" s="743"/>
      <c r="E314" s="747"/>
      <c r="F314" s="852"/>
      <c r="G314" s="558" t="s">
        <v>13</v>
      </c>
      <c r="H314" s="750"/>
      <c r="I314" s="235"/>
      <c r="J314" s="235"/>
      <c r="K314" s="235"/>
      <c r="L314" s="235"/>
      <c r="M314" s="553"/>
      <c r="N314" s="553"/>
      <c r="O314" s="553"/>
      <c r="P314" s="553"/>
      <c r="Q314" s="553"/>
      <c r="R314" s="231"/>
      <c r="S314" s="240"/>
      <c r="T314" s="232"/>
      <c r="U314" s="240"/>
      <c r="V314" s="233"/>
      <c r="W314" s="234"/>
      <c r="X314" s="233"/>
      <c r="Y314" s="240"/>
      <c r="Z314" s="233"/>
      <c r="AA314" s="234"/>
      <c r="AB314" s="241"/>
      <c r="AC314" s="233"/>
      <c r="AD314" s="753"/>
      <c r="AE314" s="242"/>
      <c r="AF314" s="232"/>
      <c r="AG314" s="241"/>
      <c r="AH314" s="235"/>
      <c r="AI314" s="232"/>
      <c r="AJ314" s="240"/>
      <c r="AK314" s="232"/>
      <c r="AL314" s="756"/>
      <c r="AM314" s="179"/>
      <c r="AN314" s="194"/>
      <c r="AO314" s="179"/>
      <c r="AP314" s="239"/>
      <c r="AQ314" s="239"/>
    </row>
    <row r="315" spans="1:43" ht="69.95" customHeight="1" thickBot="1" x14ac:dyDescent="0.85">
      <c r="A315" s="736"/>
      <c r="B315" s="739"/>
      <c r="C315" s="744"/>
      <c r="D315" s="745"/>
      <c r="E315" s="748"/>
      <c r="F315" s="853"/>
      <c r="G315" s="562" t="s">
        <v>14</v>
      </c>
      <c r="H315" s="751"/>
      <c r="I315" s="196">
        <f>SUM(I313:I314)</f>
        <v>5977.89</v>
      </c>
      <c r="J315" s="196"/>
      <c r="K315" s="196"/>
      <c r="L315" s="196"/>
      <c r="M315" s="196">
        <f>SUM(M313:M314)</f>
        <v>5977.89</v>
      </c>
      <c r="N315" s="196">
        <f t="shared" ref="N315:P315" si="480">SUM(N313:N314)</f>
        <v>0</v>
      </c>
      <c r="O315" s="196">
        <f t="shared" si="480"/>
        <v>0</v>
      </c>
      <c r="P315" s="196">
        <f t="shared" si="480"/>
        <v>0</v>
      </c>
      <c r="Q315" s="196">
        <f>SUM(Q313:Q314)</f>
        <v>0</v>
      </c>
      <c r="R315" s="201">
        <f>SUM(R313:R314)</f>
        <v>0</v>
      </c>
      <c r="S315" s="202"/>
      <c r="T315" s="199">
        <f>SUM(T313:T314)</f>
        <v>0</v>
      </c>
      <c r="U315" s="202"/>
      <c r="V315" s="201">
        <f>SUM(V313:V314)</f>
        <v>0</v>
      </c>
      <c r="W315" s="197"/>
      <c r="X315" s="201">
        <f>X314+X313</f>
        <v>0</v>
      </c>
      <c r="Y315" s="202"/>
      <c r="Z315" s="201">
        <f>SUM(Z313:Z314)</f>
        <v>0</v>
      </c>
      <c r="AA315" s="197"/>
      <c r="AB315" s="200"/>
      <c r="AC315" s="201">
        <f>SUM(AC313:AC314)</f>
        <v>0</v>
      </c>
      <c r="AD315" s="754"/>
      <c r="AE315" s="198"/>
      <c r="AF315" s="199">
        <f>SUM(AF313:AF314)</f>
        <v>0</v>
      </c>
      <c r="AG315" s="200"/>
      <c r="AH315" s="196">
        <f>SUM(AH313:AH314)</f>
        <v>0</v>
      </c>
      <c r="AI315" s="199"/>
      <c r="AJ315" s="202">
        <f t="shared" ref="AJ315" si="481">SUM(AJ313:AJ314)</f>
        <v>0</v>
      </c>
      <c r="AK315" s="224"/>
      <c r="AL315" s="757"/>
      <c r="AM315" s="204">
        <f>R315+T315+X315+Z315+AC315+AF315+AH315+AJ315+M315+V315</f>
        <v>5977.89</v>
      </c>
      <c r="AN315" s="205">
        <f>I315-AM315</f>
        <v>0</v>
      </c>
      <c r="AO315" s="204">
        <f>J315</f>
        <v>0</v>
      </c>
      <c r="AP315" s="206">
        <f>S315+U315+Y315+AB315+AE315+AG315+AI315+AK315+W315+M315</f>
        <v>5977.89</v>
      </c>
      <c r="AQ315" s="206">
        <f>AO315-AP315</f>
        <v>-5977.89</v>
      </c>
    </row>
    <row r="316" spans="1:43" ht="69.75" hidden="1" customHeight="1" x14ac:dyDescent="0.8">
      <c r="A316" s="734">
        <v>29607</v>
      </c>
      <c r="B316" s="737" t="s">
        <v>78</v>
      </c>
      <c r="C316" s="740" t="s">
        <v>258</v>
      </c>
      <c r="D316" s="741"/>
      <c r="E316" s="761"/>
      <c r="F316" s="741"/>
      <c r="G316" s="564" t="s">
        <v>12</v>
      </c>
      <c r="H316" s="749"/>
      <c r="I316" s="230"/>
      <c r="J316" s="230"/>
      <c r="K316" s="230"/>
      <c r="L316" s="230"/>
      <c r="M316" s="552"/>
      <c r="N316" s="552"/>
      <c r="O316" s="552"/>
      <c r="P316" s="552"/>
      <c r="Q316" s="552"/>
      <c r="R316" s="226"/>
      <c r="S316" s="236"/>
      <c r="T316" s="227"/>
      <c r="U316" s="236"/>
      <c r="V316" s="228"/>
      <c r="W316" s="229"/>
      <c r="X316" s="228"/>
      <c r="Y316" s="236"/>
      <c r="Z316" s="228"/>
      <c r="AA316" s="229"/>
      <c r="AB316" s="237"/>
      <c r="AC316" s="228"/>
      <c r="AD316" s="752"/>
      <c r="AE316" s="238"/>
      <c r="AF316" s="227"/>
      <c r="AG316" s="237"/>
      <c r="AH316" s="230"/>
      <c r="AI316" s="227"/>
      <c r="AJ316" s="236"/>
      <c r="AK316" s="246"/>
      <c r="AL316" s="755"/>
      <c r="AM316" s="177"/>
      <c r="AN316" s="178"/>
      <c r="AO316" s="177"/>
      <c r="AP316" s="272"/>
      <c r="AQ316" s="272"/>
    </row>
    <row r="317" spans="1:43" ht="69.95" hidden="1" customHeight="1" x14ac:dyDescent="0.8">
      <c r="A317" s="735"/>
      <c r="B317" s="738"/>
      <c r="C317" s="742"/>
      <c r="D317" s="743"/>
      <c r="E317" s="762"/>
      <c r="F317" s="743"/>
      <c r="G317" s="558" t="s">
        <v>13</v>
      </c>
      <c r="H317" s="750"/>
      <c r="I317" s="235"/>
      <c r="J317" s="235"/>
      <c r="K317" s="235"/>
      <c r="L317" s="235"/>
      <c r="M317" s="553"/>
      <c r="N317" s="553"/>
      <c r="O317" s="553"/>
      <c r="P317" s="553"/>
      <c r="Q317" s="553"/>
      <c r="R317" s="231"/>
      <c r="S317" s="240"/>
      <c r="T317" s="232"/>
      <c r="U317" s="240"/>
      <c r="V317" s="233"/>
      <c r="W317" s="234"/>
      <c r="X317" s="233"/>
      <c r="Y317" s="240"/>
      <c r="Z317" s="233"/>
      <c r="AA317" s="234"/>
      <c r="AB317" s="241"/>
      <c r="AC317" s="233"/>
      <c r="AD317" s="753"/>
      <c r="AE317" s="242"/>
      <c r="AF317" s="232"/>
      <c r="AG317" s="241"/>
      <c r="AH317" s="235"/>
      <c r="AI317" s="232"/>
      <c r="AJ317" s="240"/>
      <c r="AK317" s="232"/>
      <c r="AL317" s="756"/>
      <c r="AM317" s="179"/>
      <c r="AN317" s="194"/>
      <c r="AO317" s="179"/>
      <c r="AP317" s="239"/>
      <c r="AQ317" s="239"/>
    </row>
    <row r="318" spans="1:43" ht="69.95" hidden="1" customHeight="1" thickBot="1" x14ac:dyDescent="0.85">
      <c r="A318" s="736"/>
      <c r="B318" s="739"/>
      <c r="C318" s="744"/>
      <c r="D318" s="745"/>
      <c r="E318" s="763"/>
      <c r="F318" s="745"/>
      <c r="G318" s="562" t="s">
        <v>14</v>
      </c>
      <c r="H318" s="751"/>
      <c r="I318" s="196">
        <f>SUM(I316:I317)</f>
        <v>0</v>
      </c>
      <c r="J318" s="196"/>
      <c r="K318" s="196"/>
      <c r="L318" s="196"/>
      <c r="M318" s="196">
        <f>SUM(M316:M317)</f>
        <v>0</v>
      </c>
      <c r="N318" s="196">
        <f t="shared" ref="N318:P318" si="482">SUM(N316:N317)</f>
        <v>0</v>
      </c>
      <c r="O318" s="196">
        <f t="shared" si="482"/>
        <v>0</v>
      </c>
      <c r="P318" s="196">
        <f t="shared" si="482"/>
        <v>0</v>
      </c>
      <c r="Q318" s="196">
        <f>SUM(Q316:Q317)</f>
        <v>0</v>
      </c>
      <c r="R318" s="201">
        <f>SUM(R316:R317)</f>
        <v>0</v>
      </c>
      <c r="S318" s="202"/>
      <c r="T318" s="199">
        <f>SUM(T316:T317)</f>
        <v>0</v>
      </c>
      <c r="U318" s="202"/>
      <c r="V318" s="201">
        <f>SUM(V316:V317)</f>
        <v>0</v>
      </c>
      <c r="W318" s="197"/>
      <c r="X318" s="201">
        <f>X317+X316</f>
        <v>0</v>
      </c>
      <c r="Y318" s="202"/>
      <c r="Z318" s="201">
        <f>SUM(Z316:Z317)</f>
        <v>0</v>
      </c>
      <c r="AA318" s="197"/>
      <c r="AB318" s="200"/>
      <c r="AC318" s="201">
        <f>SUM(AC316:AC317)</f>
        <v>0</v>
      </c>
      <c r="AD318" s="754"/>
      <c r="AE318" s="198"/>
      <c r="AF318" s="199">
        <f>SUM(AF316:AF317)</f>
        <v>0</v>
      </c>
      <c r="AG318" s="200"/>
      <c r="AH318" s="196">
        <f>SUM(AH316:AH317)</f>
        <v>0</v>
      </c>
      <c r="AI318" s="199"/>
      <c r="AJ318" s="202">
        <f t="shared" ref="AJ318" si="483">SUM(AJ316:AJ317)</f>
        <v>0</v>
      </c>
      <c r="AK318" s="224"/>
      <c r="AL318" s="757"/>
      <c r="AM318" s="204">
        <f>R318+T318+X318+Z318+AC318+AF318+AH318+AJ318+M318+V318</f>
        <v>0</v>
      </c>
      <c r="AN318" s="205">
        <f>I318-AM318</f>
        <v>0</v>
      </c>
      <c r="AO318" s="204">
        <f>J318</f>
        <v>0</v>
      </c>
      <c r="AP318" s="206">
        <f>S318+U318+Y318+AB318+AE318+AG318+AI318+AK318+W318+M318</f>
        <v>0</v>
      </c>
      <c r="AQ318" s="206">
        <f>AO318-AP318</f>
        <v>0</v>
      </c>
    </row>
    <row r="319" spans="1:43" ht="69.75" hidden="1" customHeight="1" x14ac:dyDescent="0.8">
      <c r="A319" s="734">
        <v>30101</v>
      </c>
      <c r="B319" s="737" t="s">
        <v>1</v>
      </c>
      <c r="C319" s="740" t="s">
        <v>142</v>
      </c>
      <c r="D319" s="741"/>
      <c r="E319" s="761"/>
      <c r="F319" s="741"/>
      <c r="G319" s="564" t="s">
        <v>12</v>
      </c>
      <c r="H319" s="749"/>
      <c r="I319" s="230"/>
      <c r="J319" s="230"/>
      <c r="K319" s="230"/>
      <c r="L319" s="230"/>
      <c r="M319" s="552"/>
      <c r="N319" s="552"/>
      <c r="O319" s="552"/>
      <c r="P319" s="552"/>
      <c r="Q319" s="552"/>
      <c r="R319" s="226"/>
      <c r="S319" s="236"/>
      <c r="T319" s="227"/>
      <c r="U319" s="236"/>
      <c r="V319" s="228"/>
      <c r="W319" s="229"/>
      <c r="X319" s="228"/>
      <c r="Y319" s="236"/>
      <c r="Z319" s="228"/>
      <c r="AA319" s="229"/>
      <c r="AB319" s="237"/>
      <c r="AC319" s="228"/>
      <c r="AD319" s="767"/>
      <c r="AE319" s="238"/>
      <c r="AF319" s="227"/>
      <c r="AG319" s="237"/>
      <c r="AH319" s="230"/>
      <c r="AI319" s="227"/>
      <c r="AJ319" s="236"/>
      <c r="AK319" s="246"/>
      <c r="AL319" s="755"/>
      <c r="AM319" s="177"/>
      <c r="AN319" s="178"/>
      <c r="AO319" s="177"/>
      <c r="AP319" s="272"/>
      <c r="AQ319" s="272"/>
    </row>
    <row r="320" spans="1:43" ht="69.95" hidden="1" customHeight="1" x14ac:dyDescent="0.8">
      <c r="A320" s="735"/>
      <c r="B320" s="738"/>
      <c r="C320" s="742"/>
      <c r="D320" s="743"/>
      <c r="E320" s="762"/>
      <c r="F320" s="743"/>
      <c r="G320" s="558" t="s">
        <v>13</v>
      </c>
      <c r="H320" s="750"/>
      <c r="I320" s="235"/>
      <c r="J320" s="235"/>
      <c r="K320" s="235"/>
      <c r="L320" s="235"/>
      <c r="M320" s="553"/>
      <c r="N320" s="553"/>
      <c r="O320" s="553"/>
      <c r="P320" s="553"/>
      <c r="Q320" s="553"/>
      <c r="R320" s="231"/>
      <c r="S320" s="240"/>
      <c r="T320" s="232"/>
      <c r="U320" s="240"/>
      <c r="V320" s="233"/>
      <c r="W320" s="234"/>
      <c r="X320" s="233"/>
      <c r="Y320" s="240"/>
      <c r="Z320" s="233"/>
      <c r="AA320" s="234"/>
      <c r="AB320" s="241"/>
      <c r="AC320" s="233"/>
      <c r="AD320" s="730"/>
      <c r="AE320" s="242"/>
      <c r="AF320" s="232"/>
      <c r="AG320" s="241"/>
      <c r="AH320" s="235"/>
      <c r="AI320" s="232"/>
      <c r="AJ320" s="240"/>
      <c r="AK320" s="232"/>
      <c r="AL320" s="756"/>
      <c r="AM320" s="179"/>
      <c r="AN320" s="194"/>
      <c r="AO320" s="179"/>
      <c r="AP320" s="239"/>
      <c r="AQ320" s="239"/>
    </row>
    <row r="321" spans="1:43" ht="69.95" hidden="1" customHeight="1" thickBot="1" x14ac:dyDescent="0.85">
      <c r="A321" s="736"/>
      <c r="B321" s="739"/>
      <c r="C321" s="744"/>
      <c r="D321" s="745"/>
      <c r="E321" s="763"/>
      <c r="F321" s="745"/>
      <c r="G321" s="562" t="s">
        <v>14</v>
      </c>
      <c r="H321" s="751"/>
      <c r="I321" s="196">
        <f>SUM(I319:I320)</f>
        <v>0</v>
      </c>
      <c r="J321" s="196">
        <v>0</v>
      </c>
      <c r="K321" s="196"/>
      <c r="L321" s="196"/>
      <c r="M321" s="196">
        <f>SUM(M319:M320)</f>
        <v>0</v>
      </c>
      <c r="N321" s="196">
        <f t="shared" ref="N321:P321" si="484">SUM(N319:N320)</f>
        <v>0</v>
      </c>
      <c r="O321" s="196">
        <f t="shared" si="484"/>
        <v>0</v>
      </c>
      <c r="P321" s="196">
        <f t="shared" si="484"/>
        <v>0</v>
      </c>
      <c r="Q321" s="196">
        <f>SUM(Q319:Q320)</f>
        <v>0</v>
      </c>
      <c r="R321" s="201">
        <f>SUM(R319:R320)</f>
        <v>0</v>
      </c>
      <c r="S321" s="202"/>
      <c r="T321" s="199">
        <f>SUM(T319:T320)</f>
        <v>0</v>
      </c>
      <c r="U321" s="202"/>
      <c r="V321" s="201">
        <f>SUM(V319:V320)</f>
        <v>0</v>
      </c>
      <c r="W321" s="197"/>
      <c r="X321" s="201">
        <f>X320+X319</f>
        <v>0</v>
      </c>
      <c r="Y321" s="202"/>
      <c r="Z321" s="201">
        <f>SUM(Z319:Z320)</f>
        <v>0</v>
      </c>
      <c r="AA321" s="197"/>
      <c r="AB321" s="200"/>
      <c r="AC321" s="201">
        <f>SUM(AC319:AC320)</f>
        <v>0</v>
      </c>
      <c r="AD321" s="768"/>
      <c r="AE321" s="198"/>
      <c r="AF321" s="199">
        <f>SUM(AF319:AF320)</f>
        <v>0</v>
      </c>
      <c r="AG321" s="200"/>
      <c r="AH321" s="196">
        <f>SUM(AH319:AH320)</f>
        <v>0</v>
      </c>
      <c r="AI321" s="199">
        <f t="shared" ref="AI321:AJ321" si="485">SUM(AI319:AI320)</f>
        <v>0</v>
      </c>
      <c r="AJ321" s="202">
        <f t="shared" si="485"/>
        <v>0</v>
      </c>
      <c r="AK321" s="224"/>
      <c r="AL321" s="757"/>
      <c r="AM321" s="204">
        <f>R321+T321+X321+Z321+AC321+AF321+AH321+AJ321+M321+V321</f>
        <v>0</v>
      </c>
      <c r="AN321" s="205">
        <f>I321-AM321</f>
        <v>0</v>
      </c>
      <c r="AO321" s="204">
        <f>J321</f>
        <v>0</v>
      </c>
      <c r="AP321" s="206">
        <f>S321+U321+Y321+AB321+AE321+AG321+AI321+AK321+W321+M321</f>
        <v>0</v>
      </c>
      <c r="AQ321" s="206">
        <f>AO321-AP321</f>
        <v>0</v>
      </c>
    </row>
    <row r="322" spans="1:43" ht="69.75" hidden="1" customHeight="1" x14ac:dyDescent="0.8">
      <c r="A322" s="734">
        <v>30401</v>
      </c>
      <c r="B322" s="737" t="s">
        <v>1</v>
      </c>
      <c r="C322" s="740" t="s">
        <v>89</v>
      </c>
      <c r="D322" s="741"/>
      <c r="E322" s="761"/>
      <c r="F322" s="741"/>
      <c r="G322" s="564" t="s">
        <v>12</v>
      </c>
      <c r="H322" s="749"/>
      <c r="I322" s="230">
        <v>0</v>
      </c>
      <c r="J322" s="230"/>
      <c r="K322" s="230"/>
      <c r="L322" s="230"/>
      <c r="M322" s="552"/>
      <c r="N322" s="552"/>
      <c r="O322" s="552"/>
      <c r="P322" s="552"/>
      <c r="Q322" s="552"/>
      <c r="R322" s="226"/>
      <c r="S322" s="236"/>
      <c r="T322" s="227"/>
      <c r="U322" s="236"/>
      <c r="V322" s="228"/>
      <c r="W322" s="229"/>
      <c r="X322" s="228"/>
      <c r="Y322" s="236"/>
      <c r="Z322" s="228"/>
      <c r="AA322" s="229"/>
      <c r="AB322" s="237"/>
      <c r="AC322" s="228"/>
      <c r="AD322" s="775"/>
      <c r="AE322" s="238"/>
      <c r="AF322" s="227"/>
      <c r="AG322" s="237"/>
      <c r="AH322" s="230"/>
      <c r="AI322" s="227"/>
      <c r="AJ322" s="236"/>
      <c r="AK322" s="246"/>
      <c r="AL322" s="755"/>
      <c r="AM322" s="177"/>
      <c r="AN322" s="178"/>
      <c r="AO322" s="177"/>
      <c r="AP322" s="272"/>
      <c r="AQ322" s="272"/>
    </row>
    <row r="323" spans="1:43" ht="69.95" hidden="1" customHeight="1" x14ac:dyDescent="0.8">
      <c r="A323" s="735"/>
      <c r="B323" s="738"/>
      <c r="C323" s="742"/>
      <c r="D323" s="743"/>
      <c r="E323" s="762"/>
      <c r="F323" s="743"/>
      <c r="G323" s="558" t="s">
        <v>13</v>
      </c>
      <c r="H323" s="750"/>
      <c r="I323" s="235"/>
      <c r="J323" s="235"/>
      <c r="K323" s="235"/>
      <c r="L323" s="235"/>
      <c r="M323" s="553"/>
      <c r="N323" s="553"/>
      <c r="O323" s="553"/>
      <c r="P323" s="553"/>
      <c r="Q323" s="553"/>
      <c r="R323" s="231"/>
      <c r="S323" s="240"/>
      <c r="T323" s="232"/>
      <c r="U323" s="240"/>
      <c r="V323" s="233"/>
      <c r="W323" s="234"/>
      <c r="X323" s="233"/>
      <c r="Y323" s="240"/>
      <c r="Z323" s="233"/>
      <c r="AA323" s="234"/>
      <c r="AB323" s="241"/>
      <c r="AC323" s="233"/>
      <c r="AD323" s="776"/>
      <c r="AE323" s="242"/>
      <c r="AF323" s="232"/>
      <c r="AG323" s="241"/>
      <c r="AH323" s="235"/>
      <c r="AI323" s="232"/>
      <c r="AJ323" s="240"/>
      <c r="AK323" s="232"/>
      <c r="AL323" s="756"/>
      <c r="AM323" s="179"/>
      <c r="AN323" s="194"/>
      <c r="AO323" s="179"/>
      <c r="AP323" s="239"/>
      <c r="AQ323" s="239"/>
    </row>
    <row r="324" spans="1:43" ht="69.95" hidden="1" customHeight="1" thickBot="1" x14ac:dyDescent="0.85">
      <c r="A324" s="736"/>
      <c r="B324" s="739"/>
      <c r="C324" s="744"/>
      <c r="D324" s="745"/>
      <c r="E324" s="763"/>
      <c r="F324" s="745"/>
      <c r="G324" s="562" t="s">
        <v>14</v>
      </c>
      <c r="H324" s="751"/>
      <c r="I324" s="196">
        <f>SUM(I322:I323)</f>
        <v>0</v>
      </c>
      <c r="J324" s="196"/>
      <c r="K324" s="196"/>
      <c r="L324" s="196"/>
      <c r="M324" s="196">
        <f>SUM(M322:M323)</f>
        <v>0</v>
      </c>
      <c r="N324" s="196">
        <f t="shared" ref="N324:P324" si="486">SUM(N322:N323)</f>
        <v>0</v>
      </c>
      <c r="O324" s="196">
        <f t="shared" si="486"/>
        <v>0</v>
      </c>
      <c r="P324" s="196">
        <f t="shared" si="486"/>
        <v>0</v>
      </c>
      <c r="Q324" s="196">
        <f>SUM(Q322:Q323)</f>
        <v>0</v>
      </c>
      <c r="R324" s="201">
        <f>SUM(R322:R323)</f>
        <v>0</v>
      </c>
      <c r="S324" s="202"/>
      <c r="T324" s="199">
        <f>SUM(T322:T323)</f>
        <v>0</v>
      </c>
      <c r="U324" s="202"/>
      <c r="V324" s="201">
        <f>SUM(V322:V323)</f>
        <v>0</v>
      </c>
      <c r="W324" s="197"/>
      <c r="X324" s="201">
        <f>X323+X322</f>
        <v>0</v>
      </c>
      <c r="Y324" s="202"/>
      <c r="Z324" s="201">
        <f>SUM(Z322:Z323)</f>
        <v>0</v>
      </c>
      <c r="AA324" s="197"/>
      <c r="AB324" s="200"/>
      <c r="AC324" s="201">
        <f>SUM(AC322:AC323)</f>
        <v>0</v>
      </c>
      <c r="AD324" s="777"/>
      <c r="AE324" s="198"/>
      <c r="AF324" s="199">
        <f>SUM(AF322:AF323)</f>
        <v>0</v>
      </c>
      <c r="AG324" s="200"/>
      <c r="AH324" s="196">
        <f>SUM(AH322:AH323)</f>
        <v>0</v>
      </c>
      <c r="AI324" s="199">
        <f t="shared" ref="AI324:AJ324" si="487">SUM(AI322:AI323)</f>
        <v>0</v>
      </c>
      <c r="AJ324" s="202">
        <f t="shared" si="487"/>
        <v>0</v>
      </c>
      <c r="AK324" s="224"/>
      <c r="AL324" s="757"/>
      <c r="AM324" s="204">
        <f>R324+T324+X324+Z324+AC324+AF324+AH324+AJ324</f>
        <v>0</v>
      </c>
      <c r="AN324" s="205">
        <f>I324-AM324</f>
        <v>0</v>
      </c>
      <c r="AO324" s="204">
        <f>J324</f>
        <v>0</v>
      </c>
      <c r="AP324" s="206">
        <f>S324+U324+Y324+AB324+AE324+AG324+AI324+AK324</f>
        <v>0</v>
      </c>
      <c r="AQ324" s="206">
        <f>AO324-AP324</f>
        <v>0</v>
      </c>
    </row>
    <row r="325" spans="1:43" ht="69.75" hidden="1" customHeight="1" x14ac:dyDescent="0.8">
      <c r="A325" s="734">
        <v>30407</v>
      </c>
      <c r="B325" s="737" t="s">
        <v>83</v>
      </c>
      <c r="C325" s="740" t="s">
        <v>101</v>
      </c>
      <c r="D325" s="741"/>
      <c r="E325" s="761"/>
      <c r="F325" s="741"/>
      <c r="G325" s="564" t="s">
        <v>12</v>
      </c>
      <c r="H325" s="749"/>
      <c r="I325" s="230"/>
      <c r="J325" s="230"/>
      <c r="K325" s="230"/>
      <c r="L325" s="230"/>
      <c r="M325" s="552"/>
      <c r="N325" s="552"/>
      <c r="O325" s="552"/>
      <c r="P325" s="552"/>
      <c r="Q325" s="552"/>
      <c r="R325" s="226"/>
      <c r="S325" s="236"/>
      <c r="T325" s="227"/>
      <c r="U325" s="236"/>
      <c r="V325" s="228"/>
      <c r="W325" s="229"/>
      <c r="X325" s="228"/>
      <c r="Y325" s="236"/>
      <c r="Z325" s="228"/>
      <c r="AA325" s="229"/>
      <c r="AB325" s="237"/>
      <c r="AC325" s="228"/>
      <c r="AD325" s="775"/>
      <c r="AE325" s="238"/>
      <c r="AF325" s="227"/>
      <c r="AG325" s="237"/>
      <c r="AH325" s="230"/>
      <c r="AI325" s="227"/>
      <c r="AJ325" s="236"/>
      <c r="AK325" s="246"/>
      <c r="AL325" s="652"/>
      <c r="AM325" s="177"/>
      <c r="AN325" s="178"/>
      <c r="AO325" s="177"/>
      <c r="AP325" s="272"/>
      <c r="AQ325" s="272"/>
    </row>
    <row r="326" spans="1:43" ht="69.95" hidden="1" customHeight="1" x14ac:dyDescent="0.8">
      <c r="A326" s="735"/>
      <c r="B326" s="738"/>
      <c r="C326" s="742"/>
      <c r="D326" s="743"/>
      <c r="E326" s="762"/>
      <c r="F326" s="743"/>
      <c r="G326" s="558" t="s">
        <v>13</v>
      </c>
      <c r="H326" s="750"/>
      <c r="I326" s="235"/>
      <c r="J326" s="235"/>
      <c r="K326" s="235"/>
      <c r="L326" s="235"/>
      <c r="M326" s="553"/>
      <c r="N326" s="553"/>
      <c r="O326" s="553"/>
      <c r="P326" s="553"/>
      <c r="Q326" s="553"/>
      <c r="R326" s="231"/>
      <c r="S326" s="240"/>
      <c r="T326" s="232"/>
      <c r="U326" s="240"/>
      <c r="V326" s="233"/>
      <c r="W326" s="234"/>
      <c r="X326" s="233"/>
      <c r="Y326" s="240"/>
      <c r="Z326" s="233"/>
      <c r="AA326" s="234"/>
      <c r="AB326" s="241"/>
      <c r="AC326" s="233"/>
      <c r="AD326" s="776"/>
      <c r="AE326" s="242"/>
      <c r="AF326" s="232"/>
      <c r="AG326" s="241"/>
      <c r="AH326" s="235"/>
      <c r="AI326" s="232"/>
      <c r="AJ326" s="240"/>
      <c r="AK326" s="232"/>
      <c r="AL326" s="651"/>
      <c r="AM326" s="179"/>
      <c r="AN326" s="194"/>
      <c r="AO326" s="179"/>
      <c r="AP326" s="239"/>
      <c r="AQ326" s="239"/>
    </row>
    <row r="327" spans="1:43" ht="69.95" hidden="1" customHeight="1" thickBot="1" x14ac:dyDescent="0.85">
      <c r="A327" s="736"/>
      <c r="B327" s="739"/>
      <c r="C327" s="744"/>
      <c r="D327" s="745"/>
      <c r="E327" s="763"/>
      <c r="F327" s="745"/>
      <c r="G327" s="562" t="s">
        <v>14</v>
      </c>
      <c r="H327" s="751"/>
      <c r="I327" s="196">
        <f>SUM(I325:I326)</f>
        <v>0</v>
      </c>
      <c r="J327" s="196"/>
      <c r="K327" s="196"/>
      <c r="L327" s="196"/>
      <c r="M327" s="196">
        <f>SUM(M325:M326)</f>
        <v>0</v>
      </c>
      <c r="N327" s="196">
        <f t="shared" ref="N327:P327" si="488">SUM(N325:N326)</f>
        <v>0</v>
      </c>
      <c r="O327" s="196">
        <f t="shared" si="488"/>
        <v>0</v>
      </c>
      <c r="P327" s="196">
        <f t="shared" si="488"/>
        <v>0</v>
      </c>
      <c r="Q327" s="196">
        <f>SUM(Q325:Q326)</f>
        <v>0</v>
      </c>
      <c r="R327" s="201">
        <f>SUM(R325:R326)</f>
        <v>0</v>
      </c>
      <c r="S327" s="202"/>
      <c r="T327" s="199">
        <f>SUM(T325:T326)</f>
        <v>0</v>
      </c>
      <c r="U327" s="202"/>
      <c r="V327" s="201">
        <f>SUM(V325:V326)</f>
        <v>0</v>
      </c>
      <c r="W327" s="197"/>
      <c r="X327" s="201">
        <f>X326+X325</f>
        <v>0</v>
      </c>
      <c r="Y327" s="202"/>
      <c r="Z327" s="201">
        <f>SUM(Z325:Z326)</f>
        <v>0</v>
      </c>
      <c r="AA327" s="197"/>
      <c r="AB327" s="200"/>
      <c r="AC327" s="201">
        <f>SUM(AC325:AC326)</f>
        <v>0</v>
      </c>
      <c r="AD327" s="777"/>
      <c r="AE327" s="198"/>
      <c r="AF327" s="199">
        <f>SUM(AF325:AF326)</f>
        <v>0</v>
      </c>
      <c r="AG327" s="200"/>
      <c r="AH327" s="196">
        <f>SUM(AH325:AH326)</f>
        <v>0</v>
      </c>
      <c r="AI327" s="199"/>
      <c r="AJ327" s="202">
        <f t="shared" ref="AJ327" si="489">SUM(AJ325:AJ326)</f>
        <v>0</v>
      </c>
      <c r="AK327" s="224"/>
      <c r="AL327" s="312"/>
      <c r="AM327" s="204">
        <f>R327+T327+X327+Z327+AC327+AF327+AH327+AJ327</f>
        <v>0</v>
      </c>
      <c r="AN327" s="205">
        <f>I327-AM327</f>
        <v>0</v>
      </c>
      <c r="AO327" s="204">
        <f>J327</f>
        <v>0</v>
      </c>
      <c r="AP327" s="206">
        <f>S327+U327+Y327+AB327+AE327+AG327+AI327+AK327</f>
        <v>0</v>
      </c>
      <c r="AQ327" s="206">
        <f>AO327-AP327</f>
        <v>0</v>
      </c>
    </row>
    <row r="328" spans="1:43" ht="69.75" hidden="1" customHeight="1" x14ac:dyDescent="0.8">
      <c r="A328" s="734">
        <v>30101</v>
      </c>
      <c r="B328" s="737" t="s">
        <v>3</v>
      </c>
      <c r="C328" s="740" t="s">
        <v>204</v>
      </c>
      <c r="D328" s="741"/>
      <c r="E328" s="761"/>
      <c r="F328" s="741"/>
      <c r="G328" s="564" t="s">
        <v>12</v>
      </c>
      <c r="H328" s="749"/>
      <c r="I328" s="230"/>
      <c r="J328" s="230"/>
      <c r="K328" s="230"/>
      <c r="L328" s="230"/>
      <c r="M328" s="552"/>
      <c r="N328" s="552"/>
      <c r="O328" s="552"/>
      <c r="P328" s="552"/>
      <c r="Q328" s="552"/>
      <c r="R328" s="226"/>
      <c r="S328" s="236"/>
      <c r="T328" s="227"/>
      <c r="U328" s="236"/>
      <c r="V328" s="228"/>
      <c r="W328" s="229"/>
      <c r="X328" s="228"/>
      <c r="Y328" s="236"/>
      <c r="Z328" s="228"/>
      <c r="AA328" s="723"/>
      <c r="AB328" s="237"/>
      <c r="AC328" s="228"/>
      <c r="AD328" s="775"/>
      <c r="AE328" s="238"/>
      <c r="AF328" s="227"/>
      <c r="AG328" s="237"/>
      <c r="AH328" s="230"/>
      <c r="AI328" s="227"/>
      <c r="AJ328" s="236"/>
      <c r="AK328" s="246"/>
      <c r="AL328" s="755"/>
      <c r="AM328" s="177"/>
      <c r="AN328" s="178"/>
      <c r="AO328" s="177"/>
      <c r="AP328" s="272"/>
      <c r="AQ328" s="272"/>
    </row>
    <row r="329" spans="1:43" ht="69.95" hidden="1" customHeight="1" x14ac:dyDescent="0.8">
      <c r="A329" s="735"/>
      <c r="B329" s="738"/>
      <c r="C329" s="742"/>
      <c r="D329" s="743"/>
      <c r="E329" s="762"/>
      <c r="F329" s="743"/>
      <c r="G329" s="558" t="s">
        <v>13</v>
      </c>
      <c r="H329" s="750"/>
      <c r="I329" s="235"/>
      <c r="J329" s="235"/>
      <c r="K329" s="235"/>
      <c r="L329" s="235"/>
      <c r="M329" s="553"/>
      <c r="N329" s="553"/>
      <c r="O329" s="553"/>
      <c r="P329" s="553"/>
      <c r="Q329" s="553"/>
      <c r="R329" s="231"/>
      <c r="S329" s="240"/>
      <c r="T329" s="232"/>
      <c r="U329" s="240"/>
      <c r="V329" s="233"/>
      <c r="W329" s="234"/>
      <c r="X329" s="233"/>
      <c r="Y329" s="240"/>
      <c r="Z329" s="233"/>
      <c r="AA329" s="724"/>
      <c r="AB329" s="241"/>
      <c r="AC329" s="233"/>
      <c r="AD329" s="776"/>
      <c r="AE329" s="242"/>
      <c r="AF329" s="232"/>
      <c r="AG329" s="241"/>
      <c r="AH329" s="235"/>
      <c r="AI329" s="232"/>
      <c r="AJ329" s="240"/>
      <c r="AK329" s="232"/>
      <c r="AL329" s="756"/>
      <c r="AM329" s="179"/>
      <c r="AN329" s="194"/>
      <c r="AO329" s="179"/>
      <c r="AP329" s="239"/>
      <c r="AQ329" s="239"/>
    </row>
    <row r="330" spans="1:43" ht="69.95" hidden="1" customHeight="1" thickBot="1" x14ac:dyDescent="0.85">
      <c r="A330" s="736"/>
      <c r="B330" s="739"/>
      <c r="C330" s="744"/>
      <c r="D330" s="745"/>
      <c r="E330" s="763"/>
      <c r="F330" s="745"/>
      <c r="G330" s="562" t="s">
        <v>14</v>
      </c>
      <c r="H330" s="751"/>
      <c r="I330" s="196">
        <f>SUM(I328:I329)</f>
        <v>0</v>
      </c>
      <c r="J330" s="196"/>
      <c r="K330" s="196"/>
      <c r="L330" s="196"/>
      <c r="M330" s="196">
        <f>SUM(M328:M329)</f>
        <v>0</v>
      </c>
      <c r="N330" s="196">
        <f t="shared" ref="N330:P330" si="490">SUM(N328:N329)</f>
        <v>0</v>
      </c>
      <c r="O330" s="196">
        <f t="shared" si="490"/>
        <v>0</v>
      </c>
      <c r="P330" s="196">
        <f t="shared" si="490"/>
        <v>0</v>
      </c>
      <c r="Q330" s="196">
        <f>SUM(Q328:Q329)</f>
        <v>0</v>
      </c>
      <c r="R330" s="201">
        <f>SUM(R328:R329)</f>
        <v>0</v>
      </c>
      <c r="S330" s="202"/>
      <c r="T330" s="199">
        <f>SUM(T328:T329)</f>
        <v>0</v>
      </c>
      <c r="U330" s="202"/>
      <c r="V330" s="201">
        <f>SUM(V328:V329)</f>
        <v>0</v>
      </c>
      <c r="W330" s="197"/>
      <c r="X330" s="201">
        <f>X329+X328</f>
        <v>0</v>
      </c>
      <c r="Y330" s="202"/>
      <c r="Z330" s="201">
        <f>SUM(Z328:Z329)</f>
        <v>0</v>
      </c>
      <c r="AA330" s="725"/>
      <c r="AB330" s="200"/>
      <c r="AC330" s="201">
        <f>SUM(AC328:AC329)</f>
        <v>0</v>
      </c>
      <c r="AD330" s="777"/>
      <c r="AE330" s="198"/>
      <c r="AF330" s="199">
        <f>SUM(AF328:AF329)</f>
        <v>0</v>
      </c>
      <c r="AG330" s="200"/>
      <c r="AH330" s="196">
        <f>SUM(AH328:AH329)</f>
        <v>0</v>
      </c>
      <c r="AI330" s="199">
        <f t="shared" ref="AI330:AJ330" si="491">SUM(AI328:AI329)</f>
        <v>0</v>
      </c>
      <c r="AJ330" s="202">
        <f t="shared" si="491"/>
        <v>0</v>
      </c>
      <c r="AK330" s="224"/>
      <c r="AL330" s="757"/>
      <c r="AM330" s="204">
        <f>R330+T330+X330+Z330+AC330+AF330+AH330+AJ330+M330+V330</f>
        <v>0</v>
      </c>
      <c r="AN330" s="205">
        <f>I330-AM330</f>
        <v>0</v>
      </c>
      <c r="AO330" s="204">
        <f>J330</f>
        <v>0</v>
      </c>
      <c r="AP330" s="206">
        <f>S330+U330+Y330+AB330+AE330+AG330+AI330+AK330+W330+M330</f>
        <v>0</v>
      </c>
      <c r="AQ330" s="206">
        <f>AO330-AP330</f>
        <v>0</v>
      </c>
    </row>
    <row r="331" spans="1:43" ht="69.75" customHeight="1" x14ac:dyDescent="0.8">
      <c r="A331" s="734">
        <v>30401</v>
      </c>
      <c r="B331" s="737" t="s">
        <v>1</v>
      </c>
      <c r="C331" s="740" t="s">
        <v>240</v>
      </c>
      <c r="D331" s="741"/>
      <c r="E331" s="746" t="s">
        <v>347</v>
      </c>
      <c r="F331" s="741" t="s">
        <v>373</v>
      </c>
      <c r="G331" s="564" t="s">
        <v>12</v>
      </c>
      <c r="H331" s="749"/>
      <c r="I331" s="230">
        <v>1716754.84</v>
      </c>
      <c r="J331" s="230"/>
      <c r="K331" s="230"/>
      <c r="L331" s="230"/>
      <c r="M331" s="552">
        <v>159999.67999999999</v>
      </c>
      <c r="N331" s="552"/>
      <c r="O331" s="552"/>
      <c r="P331" s="552"/>
      <c r="Q331" s="552"/>
      <c r="R331" s="226"/>
      <c r="S331" s="236"/>
      <c r="T331" s="227"/>
      <c r="U331" s="236"/>
      <c r="V331" s="228"/>
      <c r="W331" s="229"/>
      <c r="X331" s="228"/>
      <c r="Y331" s="236"/>
      <c r="Z331" s="228">
        <v>1556755.16</v>
      </c>
      <c r="AA331" s="723" t="s">
        <v>365</v>
      </c>
      <c r="AB331" s="237"/>
      <c r="AC331" s="228"/>
      <c r="AD331" s="767"/>
      <c r="AE331" s="238"/>
      <c r="AF331" s="227"/>
      <c r="AG331" s="237"/>
      <c r="AH331" s="230"/>
      <c r="AI331" s="227"/>
      <c r="AJ331" s="236"/>
      <c r="AK331" s="246"/>
      <c r="AL331" s="755"/>
      <c r="AM331" s="177"/>
      <c r="AN331" s="178"/>
      <c r="AO331" s="177"/>
      <c r="AP331" s="272"/>
      <c r="AQ331" s="272"/>
    </row>
    <row r="332" spans="1:43" ht="69.95" customHeight="1" x14ac:dyDescent="0.8">
      <c r="A332" s="735"/>
      <c r="B332" s="738"/>
      <c r="C332" s="742"/>
      <c r="D332" s="743"/>
      <c r="E332" s="747"/>
      <c r="F332" s="743"/>
      <c r="G332" s="558" t="s">
        <v>13</v>
      </c>
      <c r="H332" s="750"/>
      <c r="I332" s="235"/>
      <c r="J332" s="235"/>
      <c r="K332" s="235"/>
      <c r="L332" s="235"/>
      <c r="M332" s="553"/>
      <c r="N332" s="553"/>
      <c r="O332" s="553"/>
      <c r="P332" s="553"/>
      <c r="Q332" s="553"/>
      <c r="R332" s="231"/>
      <c r="S332" s="240"/>
      <c r="T332" s="232"/>
      <c r="U332" s="240"/>
      <c r="V332" s="233"/>
      <c r="W332" s="234"/>
      <c r="X332" s="233"/>
      <c r="Y332" s="240"/>
      <c r="Z332" s="233"/>
      <c r="AA332" s="724"/>
      <c r="AB332" s="241"/>
      <c r="AC332" s="233"/>
      <c r="AD332" s="730"/>
      <c r="AE332" s="242"/>
      <c r="AF332" s="232"/>
      <c r="AG332" s="241"/>
      <c r="AH332" s="235"/>
      <c r="AI332" s="232"/>
      <c r="AJ332" s="240"/>
      <c r="AK332" s="232"/>
      <c r="AL332" s="756"/>
      <c r="AM332" s="179"/>
      <c r="AN332" s="194"/>
      <c r="AO332" s="179"/>
      <c r="AP332" s="239"/>
      <c r="AQ332" s="239"/>
    </row>
    <row r="333" spans="1:43" ht="69.95" customHeight="1" thickBot="1" x14ac:dyDescent="0.85">
      <c r="A333" s="736"/>
      <c r="B333" s="739"/>
      <c r="C333" s="744"/>
      <c r="D333" s="745"/>
      <c r="E333" s="748"/>
      <c r="F333" s="745"/>
      <c r="G333" s="562" t="s">
        <v>14</v>
      </c>
      <c r="H333" s="751"/>
      <c r="I333" s="196">
        <f>SUM(I331:I332)</f>
        <v>1716754.84</v>
      </c>
      <c r="J333" s="196">
        <v>0</v>
      </c>
      <c r="K333" s="196"/>
      <c r="L333" s="196"/>
      <c r="M333" s="196">
        <f>SUM(M331:M332)</f>
        <v>159999.67999999999</v>
      </c>
      <c r="N333" s="196">
        <f t="shared" ref="N333:P333" si="492">SUM(N331:N332)</f>
        <v>0</v>
      </c>
      <c r="O333" s="196">
        <f t="shared" si="492"/>
        <v>0</v>
      </c>
      <c r="P333" s="196">
        <f t="shared" si="492"/>
        <v>0</v>
      </c>
      <c r="Q333" s="196">
        <f>SUM(Q331:Q332)</f>
        <v>0</v>
      </c>
      <c r="R333" s="201">
        <f>SUM(R331:R332)</f>
        <v>0</v>
      </c>
      <c r="S333" s="202"/>
      <c r="T333" s="199">
        <f>SUM(T331:T332)</f>
        <v>0</v>
      </c>
      <c r="U333" s="202"/>
      <c r="V333" s="201">
        <f>SUM(V331:V332)</f>
        <v>0</v>
      </c>
      <c r="W333" s="197"/>
      <c r="X333" s="201">
        <f>X332+X331</f>
        <v>0</v>
      </c>
      <c r="Y333" s="202"/>
      <c r="Z333" s="201">
        <f>SUM(Z331:Z332)</f>
        <v>1556755.16</v>
      </c>
      <c r="AA333" s="725"/>
      <c r="AB333" s="200"/>
      <c r="AC333" s="201">
        <f>SUM(AC331:AC332)</f>
        <v>0</v>
      </c>
      <c r="AD333" s="768"/>
      <c r="AE333" s="198"/>
      <c r="AF333" s="199">
        <f>SUM(AF331:AF332)</f>
        <v>0</v>
      </c>
      <c r="AG333" s="200"/>
      <c r="AH333" s="196">
        <f>SUM(AH331:AH332)</f>
        <v>0</v>
      </c>
      <c r="AI333" s="199"/>
      <c r="AJ333" s="202">
        <f t="shared" ref="AJ333" si="493">SUM(AJ331:AJ332)</f>
        <v>0</v>
      </c>
      <c r="AK333" s="224"/>
      <c r="AL333" s="757"/>
      <c r="AM333" s="204">
        <f>R333+T333+X333+Z333+AC333+AF333+AH333+AJ333+M333+V333</f>
        <v>1716754.8399999999</v>
      </c>
      <c r="AN333" s="205">
        <f>I333-AM333</f>
        <v>0</v>
      </c>
      <c r="AO333" s="204">
        <f>J333</f>
        <v>0</v>
      </c>
      <c r="AP333" s="206">
        <f>S333+U333+Y333+AB333+AE333+AG333+AI333+AK333+W333+M333</f>
        <v>159999.67999999999</v>
      </c>
      <c r="AQ333" s="206">
        <f>AO333-AP333</f>
        <v>-159999.67999999999</v>
      </c>
    </row>
    <row r="334" spans="1:43" ht="69.75" hidden="1" customHeight="1" x14ac:dyDescent="0.8">
      <c r="A334" s="734">
        <v>30501</v>
      </c>
      <c r="B334" s="737" t="s">
        <v>1</v>
      </c>
      <c r="C334" s="740" t="s">
        <v>155</v>
      </c>
      <c r="D334" s="741"/>
      <c r="E334" s="761"/>
      <c r="F334" s="741"/>
      <c r="G334" s="564" t="s">
        <v>12</v>
      </c>
      <c r="H334" s="749"/>
      <c r="I334" s="230"/>
      <c r="J334" s="230"/>
      <c r="K334" s="230"/>
      <c r="L334" s="230"/>
      <c r="M334" s="552"/>
      <c r="N334" s="552"/>
      <c r="O334" s="552"/>
      <c r="P334" s="552"/>
      <c r="Q334" s="552"/>
      <c r="R334" s="226"/>
      <c r="S334" s="236"/>
      <c r="T334" s="227"/>
      <c r="U334" s="236"/>
      <c r="V334" s="228"/>
      <c r="W334" s="229"/>
      <c r="X334" s="228"/>
      <c r="Y334" s="236"/>
      <c r="Z334" s="228"/>
      <c r="AA334" s="229"/>
      <c r="AB334" s="237"/>
      <c r="AC334" s="228"/>
      <c r="AD334" s="775"/>
      <c r="AE334" s="238"/>
      <c r="AF334" s="227"/>
      <c r="AG334" s="237"/>
      <c r="AH334" s="230"/>
      <c r="AI334" s="227"/>
      <c r="AJ334" s="236"/>
      <c r="AK334" s="246"/>
      <c r="AL334" s="755"/>
      <c r="AM334" s="177"/>
      <c r="AN334" s="178"/>
      <c r="AO334" s="177"/>
      <c r="AP334" s="272"/>
      <c r="AQ334" s="272"/>
    </row>
    <row r="335" spans="1:43" ht="69.95" hidden="1" customHeight="1" x14ac:dyDescent="0.8">
      <c r="A335" s="735"/>
      <c r="B335" s="738"/>
      <c r="C335" s="742"/>
      <c r="D335" s="743"/>
      <c r="E335" s="762"/>
      <c r="F335" s="743"/>
      <c r="G335" s="558" t="s">
        <v>13</v>
      </c>
      <c r="H335" s="750"/>
      <c r="I335" s="235"/>
      <c r="J335" s="235"/>
      <c r="K335" s="235"/>
      <c r="L335" s="235"/>
      <c r="M335" s="553"/>
      <c r="N335" s="553"/>
      <c r="O335" s="553"/>
      <c r="P335" s="553"/>
      <c r="Q335" s="553"/>
      <c r="R335" s="231"/>
      <c r="S335" s="240"/>
      <c r="T335" s="232"/>
      <c r="U335" s="240"/>
      <c r="V335" s="233"/>
      <c r="W335" s="234"/>
      <c r="X335" s="233"/>
      <c r="Y335" s="240"/>
      <c r="Z335" s="233"/>
      <c r="AA335" s="234"/>
      <c r="AB335" s="241"/>
      <c r="AC335" s="233"/>
      <c r="AD335" s="776"/>
      <c r="AE335" s="242"/>
      <c r="AF335" s="232"/>
      <c r="AG335" s="241"/>
      <c r="AH335" s="235"/>
      <c r="AI335" s="232"/>
      <c r="AJ335" s="240"/>
      <c r="AK335" s="232"/>
      <c r="AL335" s="756"/>
      <c r="AM335" s="179"/>
      <c r="AN335" s="194"/>
      <c r="AO335" s="179"/>
      <c r="AP335" s="239"/>
      <c r="AQ335" s="239"/>
    </row>
    <row r="336" spans="1:43" ht="69.95" hidden="1" customHeight="1" thickBot="1" x14ac:dyDescent="0.85">
      <c r="A336" s="736"/>
      <c r="B336" s="739"/>
      <c r="C336" s="744"/>
      <c r="D336" s="745"/>
      <c r="E336" s="763"/>
      <c r="F336" s="745"/>
      <c r="G336" s="562" t="s">
        <v>14</v>
      </c>
      <c r="H336" s="751"/>
      <c r="I336" s="196">
        <f>SUM(I334:I335)</f>
        <v>0</v>
      </c>
      <c r="J336" s="196"/>
      <c r="K336" s="196"/>
      <c r="L336" s="196"/>
      <c r="M336" s="196">
        <f>SUM(M334:M335)</f>
        <v>0</v>
      </c>
      <c r="N336" s="196">
        <f t="shared" ref="N336:P336" si="494">SUM(N334:N335)</f>
        <v>0</v>
      </c>
      <c r="O336" s="196">
        <f t="shared" si="494"/>
        <v>0</v>
      </c>
      <c r="P336" s="196">
        <f t="shared" si="494"/>
        <v>0</v>
      </c>
      <c r="Q336" s="196">
        <f>SUM(Q334:Q335)</f>
        <v>0</v>
      </c>
      <c r="R336" s="201">
        <f>SUM(R334:R335)</f>
        <v>0</v>
      </c>
      <c r="S336" s="202"/>
      <c r="T336" s="199">
        <f>SUM(T334:T335)</f>
        <v>0</v>
      </c>
      <c r="U336" s="202"/>
      <c r="V336" s="201">
        <f>SUM(V334:V335)</f>
        <v>0</v>
      </c>
      <c r="W336" s="197"/>
      <c r="X336" s="201">
        <f>X335+X334</f>
        <v>0</v>
      </c>
      <c r="Y336" s="202"/>
      <c r="Z336" s="201">
        <f>SUM(Z334:Z335)</f>
        <v>0</v>
      </c>
      <c r="AA336" s="197"/>
      <c r="AB336" s="200"/>
      <c r="AC336" s="201">
        <f>SUM(AC334:AC335)</f>
        <v>0</v>
      </c>
      <c r="AD336" s="777"/>
      <c r="AE336" s="198"/>
      <c r="AF336" s="199">
        <f>SUM(AF334:AF335)</f>
        <v>0</v>
      </c>
      <c r="AG336" s="200"/>
      <c r="AH336" s="196">
        <f>SUM(AH334:AH335)</f>
        <v>0</v>
      </c>
      <c r="AI336" s="199"/>
      <c r="AJ336" s="202">
        <f t="shared" ref="AJ336" si="495">SUM(AJ334:AJ335)</f>
        <v>0</v>
      </c>
      <c r="AK336" s="224"/>
      <c r="AL336" s="757"/>
      <c r="AM336" s="204">
        <f>R336+T336+X336+Z336+AC336+AF336+AH336+AJ336</f>
        <v>0</v>
      </c>
      <c r="AN336" s="205">
        <f>I336-AM336</f>
        <v>0</v>
      </c>
      <c r="AO336" s="204">
        <f>J336</f>
        <v>0</v>
      </c>
      <c r="AP336" s="206">
        <f>S336+U336+Y336+AB336+AE336+AG336+AI336+AK336</f>
        <v>0</v>
      </c>
      <c r="AQ336" s="206">
        <f>AO336-AP336</f>
        <v>0</v>
      </c>
    </row>
    <row r="337" spans="1:78" ht="69.75" hidden="1" customHeight="1" x14ac:dyDescent="0.8">
      <c r="A337" s="734"/>
      <c r="B337" s="737"/>
      <c r="C337" s="740"/>
      <c r="D337" s="741"/>
      <c r="E337" s="761"/>
      <c r="F337" s="741"/>
      <c r="G337" s="564" t="s">
        <v>12</v>
      </c>
      <c r="H337" s="749"/>
      <c r="I337" s="230"/>
      <c r="J337" s="230"/>
      <c r="K337" s="230"/>
      <c r="L337" s="230"/>
      <c r="M337" s="552"/>
      <c r="N337" s="552"/>
      <c r="O337" s="552"/>
      <c r="P337" s="552"/>
      <c r="Q337" s="552"/>
      <c r="R337" s="226"/>
      <c r="S337" s="236"/>
      <c r="T337" s="227"/>
      <c r="U337" s="236"/>
      <c r="V337" s="228"/>
      <c r="W337" s="229"/>
      <c r="X337" s="228"/>
      <c r="Y337" s="236"/>
      <c r="Z337" s="228"/>
      <c r="AA337" s="229"/>
      <c r="AB337" s="237"/>
      <c r="AC337" s="228"/>
      <c r="AD337" s="775"/>
      <c r="AE337" s="238"/>
      <c r="AF337" s="227"/>
      <c r="AG337" s="237"/>
      <c r="AH337" s="230"/>
      <c r="AI337" s="227"/>
      <c r="AJ337" s="236"/>
      <c r="AK337" s="246"/>
      <c r="AL337" s="755"/>
      <c r="AM337" s="177"/>
      <c r="AN337" s="178"/>
      <c r="AO337" s="177"/>
      <c r="AP337" s="272"/>
      <c r="AQ337" s="272"/>
    </row>
    <row r="338" spans="1:78" ht="69.95" hidden="1" customHeight="1" x14ac:dyDescent="0.8">
      <c r="A338" s="735"/>
      <c r="B338" s="738"/>
      <c r="C338" s="742"/>
      <c r="D338" s="743"/>
      <c r="E338" s="762"/>
      <c r="F338" s="743"/>
      <c r="G338" s="558" t="s">
        <v>13</v>
      </c>
      <c r="H338" s="750"/>
      <c r="I338" s="235"/>
      <c r="J338" s="235"/>
      <c r="K338" s="235"/>
      <c r="L338" s="235"/>
      <c r="M338" s="553"/>
      <c r="N338" s="553"/>
      <c r="O338" s="553"/>
      <c r="P338" s="553"/>
      <c r="Q338" s="553"/>
      <c r="R338" s="231"/>
      <c r="S338" s="240"/>
      <c r="T338" s="232"/>
      <c r="U338" s="240"/>
      <c r="V338" s="233"/>
      <c r="W338" s="234"/>
      <c r="X338" s="233"/>
      <c r="Y338" s="240"/>
      <c r="Z338" s="233"/>
      <c r="AA338" s="234"/>
      <c r="AB338" s="241"/>
      <c r="AC338" s="233"/>
      <c r="AD338" s="776"/>
      <c r="AE338" s="242"/>
      <c r="AF338" s="232"/>
      <c r="AG338" s="241"/>
      <c r="AH338" s="235"/>
      <c r="AI338" s="232"/>
      <c r="AJ338" s="240"/>
      <c r="AK338" s="232"/>
      <c r="AL338" s="756"/>
      <c r="AM338" s="179"/>
      <c r="AN338" s="194"/>
      <c r="AO338" s="179"/>
      <c r="AP338" s="239"/>
      <c r="AQ338" s="239"/>
    </row>
    <row r="339" spans="1:78" ht="69.95" hidden="1" customHeight="1" thickBot="1" x14ac:dyDescent="0.85">
      <c r="A339" s="736"/>
      <c r="B339" s="739"/>
      <c r="C339" s="744"/>
      <c r="D339" s="745"/>
      <c r="E339" s="763"/>
      <c r="F339" s="745"/>
      <c r="G339" s="562" t="s">
        <v>14</v>
      </c>
      <c r="H339" s="751"/>
      <c r="I339" s="196">
        <f>SUM(I337:I338)</f>
        <v>0</v>
      </c>
      <c r="J339" s="196"/>
      <c r="K339" s="196"/>
      <c r="L339" s="196"/>
      <c r="M339" s="196">
        <f>SUM(M337:M338)</f>
        <v>0</v>
      </c>
      <c r="N339" s="196">
        <f t="shared" ref="N339:P339" si="496">SUM(N337:N338)</f>
        <v>0</v>
      </c>
      <c r="O339" s="196">
        <f t="shared" si="496"/>
        <v>0</v>
      </c>
      <c r="P339" s="196">
        <f t="shared" si="496"/>
        <v>0</v>
      </c>
      <c r="Q339" s="196">
        <f>SUM(Q337:Q338)</f>
        <v>0</v>
      </c>
      <c r="R339" s="201">
        <f>SUM(R337:R338)</f>
        <v>0</v>
      </c>
      <c r="S339" s="202"/>
      <c r="T339" s="199">
        <f>SUM(T337:T338)</f>
        <v>0</v>
      </c>
      <c r="U339" s="202"/>
      <c r="V339" s="201">
        <f>SUM(V337:V338)</f>
        <v>0</v>
      </c>
      <c r="W339" s="197"/>
      <c r="X339" s="201">
        <f>X338+X337</f>
        <v>0</v>
      </c>
      <c r="Y339" s="202"/>
      <c r="Z339" s="201">
        <f>SUM(Z337:Z338)</f>
        <v>0</v>
      </c>
      <c r="AA339" s="197"/>
      <c r="AB339" s="200"/>
      <c r="AC339" s="201">
        <f>SUM(AC337:AC338)</f>
        <v>0</v>
      </c>
      <c r="AD339" s="777"/>
      <c r="AE339" s="198"/>
      <c r="AF339" s="199">
        <f>SUM(AF337:AF338)</f>
        <v>0</v>
      </c>
      <c r="AG339" s="200"/>
      <c r="AH339" s="196">
        <f>SUM(AH337:AH338)</f>
        <v>0</v>
      </c>
      <c r="AI339" s="199">
        <f t="shared" ref="AI339:AJ339" si="497">SUM(AI337:AI338)</f>
        <v>0</v>
      </c>
      <c r="AJ339" s="202">
        <f t="shared" si="497"/>
        <v>0</v>
      </c>
      <c r="AK339" s="224"/>
      <c r="AL339" s="757"/>
      <c r="AM339" s="204">
        <f>R339+T339+X339+Z339+AC339+AF339+AH339+AJ339</f>
        <v>0</v>
      </c>
      <c r="AN339" s="205">
        <f>I339-AM339</f>
        <v>0</v>
      </c>
      <c r="AO339" s="204">
        <f>J339</f>
        <v>0</v>
      </c>
      <c r="AP339" s="206">
        <f>S339+U339+Y339+AB339+AE339+AG339+AI339+AK339</f>
        <v>0</v>
      </c>
      <c r="AQ339" s="206">
        <f>AO339-AP339</f>
        <v>0</v>
      </c>
    </row>
    <row r="340" spans="1:78" ht="69.75" customHeight="1" x14ac:dyDescent="0.8">
      <c r="A340" s="734">
        <v>30501</v>
      </c>
      <c r="B340" s="737" t="s">
        <v>1</v>
      </c>
      <c r="C340" s="740" t="s">
        <v>155</v>
      </c>
      <c r="D340" s="741"/>
      <c r="E340" s="746" t="s">
        <v>347</v>
      </c>
      <c r="F340" s="851" t="s">
        <v>348</v>
      </c>
      <c r="G340" s="564" t="s">
        <v>12</v>
      </c>
      <c r="H340" s="749"/>
      <c r="I340" s="230">
        <v>15416.67</v>
      </c>
      <c r="J340" s="230"/>
      <c r="K340" s="230"/>
      <c r="L340" s="230"/>
      <c r="M340" s="552">
        <v>5416.67</v>
      </c>
      <c r="N340" s="552"/>
      <c r="O340" s="552"/>
      <c r="P340" s="552"/>
      <c r="Q340" s="552"/>
      <c r="R340" s="226"/>
      <c r="S340" s="236"/>
      <c r="T340" s="227"/>
      <c r="U340" s="236"/>
      <c r="V340" s="228">
        <v>10000</v>
      </c>
      <c r="W340" s="229"/>
      <c r="X340" s="228"/>
      <c r="Y340" s="236"/>
      <c r="Z340" s="228"/>
      <c r="AA340" s="229"/>
      <c r="AB340" s="237"/>
      <c r="AC340" s="228"/>
      <c r="AD340" s="767"/>
      <c r="AE340" s="238"/>
      <c r="AF340" s="227"/>
      <c r="AG340" s="237"/>
      <c r="AH340" s="230"/>
      <c r="AI340" s="227"/>
      <c r="AJ340" s="236"/>
      <c r="AK340" s="246"/>
      <c r="AL340" s="755"/>
      <c r="AM340" s="177"/>
      <c r="AN340" s="178"/>
      <c r="AO340" s="177"/>
      <c r="AP340" s="272"/>
      <c r="AQ340" s="272"/>
    </row>
    <row r="341" spans="1:78" ht="69.95" customHeight="1" x14ac:dyDescent="0.8">
      <c r="A341" s="735"/>
      <c r="B341" s="738"/>
      <c r="C341" s="742"/>
      <c r="D341" s="743"/>
      <c r="E341" s="747"/>
      <c r="F341" s="852"/>
      <c r="G341" s="558" t="s">
        <v>13</v>
      </c>
      <c r="H341" s="750"/>
      <c r="I341" s="235"/>
      <c r="J341" s="235"/>
      <c r="K341" s="235"/>
      <c r="L341" s="235"/>
      <c r="M341" s="553"/>
      <c r="N341" s="553"/>
      <c r="O341" s="553"/>
      <c r="P341" s="553"/>
      <c r="Q341" s="553"/>
      <c r="R341" s="231"/>
      <c r="S341" s="240"/>
      <c r="T341" s="232"/>
      <c r="U341" s="240"/>
      <c r="V341" s="233"/>
      <c r="W341" s="234"/>
      <c r="X341" s="233"/>
      <c r="Y341" s="240"/>
      <c r="Z341" s="233"/>
      <c r="AA341" s="234"/>
      <c r="AB341" s="241"/>
      <c r="AC341" s="233"/>
      <c r="AD341" s="730"/>
      <c r="AE341" s="242"/>
      <c r="AF341" s="232"/>
      <c r="AG341" s="241"/>
      <c r="AH341" s="235"/>
      <c r="AI341" s="232"/>
      <c r="AJ341" s="240"/>
      <c r="AK341" s="232"/>
      <c r="AL341" s="756"/>
      <c r="AM341" s="179"/>
      <c r="AN341" s="194"/>
      <c r="AO341" s="179"/>
      <c r="AP341" s="239"/>
      <c r="AQ341" s="239"/>
    </row>
    <row r="342" spans="1:78" ht="69.75" customHeight="1" thickBot="1" x14ac:dyDescent="0.85">
      <c r="A342" s="736"/>
      <c r="B342" s="739"/>
      <c r="C342" s="744"/>
      <c r="D342" s="745"/>
      <c r="E342" s="748"/>
      <c r="F342" s="853"/>
      <c r="G342" s="562" t="s">
        <v>14</v>
      </c>
      <c r="H342" s="751"/>
      <c r="I342" s="196">
        <f>SUM(I340:I341)</f>
        <v>15416.67</v>
      </c>
      <c r="J342" s="196"/>
      <c r="K342" s="196"/>
      <c r="L342" s="196"/>
      <c r="M342" s="196">
        <f>SUM(M340:M341)</f>
        <v>5416.67</v>
      </c>
      <c r="N342" s="196">
        <f t="shared" ref="N342:P342" si="498">SUM(N340:N341)</f>
        <v>0</v>
      </c>
      <c r="O342" s="196">
        <f t="shared" si="498"/>
        <v>0</v>
      </c>
      <c r="P342" s="196">
        <f t="shared" si="498"/>
        <v>0</v>
      </c>
      <c r="Q342" s="196">
        <f>SUM(Q340:Q341)</f>
        <v>0</v>
      </c>
      <c r="R342" s="201">
        <f>SUM(R340:R341)</f>
        <v>0</v>
      </c>
      <c r="S342" s="202"/>
      <c r="T342" s="199">
        <f>SUM(T340:T341)</f>
        <v>0</v>
      </c>
      <c r="U342" s="202"/>
      <c r="V342" s="201">
        <f>SUM(V340:V341)</f>
        <v>10000</v>
      </c>
      <c r="W342" s="197"/>
      <c r="X342" s="201">
        <f>X341+X340</f>
        <v>0</v>
      </c>
      <c r="Y342" s="202"/>
      <c r="Z342" s="201">
        <f>SUM(Z340:Z341)</f>
        <v>0</v>
      </c>
      <c r="AA342" s="197"/>
      <c r="AB342" s="200"/>
      <c r="AC342" s="201">
        <f>SUM(AC340:AC341)</f>
        <v>0</v>
      </c>
      <c r="AD342" s="768"/>
      <c r="AE342" s="198"/>
      <c r="AF342" s="199">
        <f>SUM(AF340:AF341)</f>
        <v>0</v>
      </c>
      <c r="AG342" s="200"/>
      <c r="AH342" s="196">
        <f>SUM(AH340:AH341)</f>
        <v>0</v>
      </c>
      <c r="AI342" s="199"/>
      <c r="AJ342" s="202">
        <f t="shared" ref="AJ342" si="499">SUM(AJ340:AJ341)</f>
        <v>0</v>
      </c>
      <c r="AK342" s="199"/>
      <c r="AL342" s="766"/>
      <c r="AM342" s="204">
        <f>R342+T342+X342+Z342+AC342+AF342+AH342+AJ342+M342+V342</f>
        <v>15416.67</v>
      </c>
      <c r="AN342" s="205">
        <f>I342-AM342</f>
        <v>0</v>
      </c>
      <c r="AO342" s="204">
        <f>J342</f>
        <v>0</v>
      </c>
      <c r="AP342" s="206">
        <f>S342+U342+Y342+AB342+AE342+AG342+AI342+AK342+W342+M342</f>
        <v>5416.67</v>
      </c>
      <c r="AQ342" s="206">
        <f>AO342-AP342</f>
        <v>-5416.67</v>
      </c>
    </row>
    <row r="343" spans="1:78" s="278" customFormat="1" ht="69.95" customHeight="1" thickBot="1" x14ac:dyDescent="0.85">
      <c r="A343" s="659"/>
      <c r="B343" s="660"/>
      <c r="C343" s="787" t="s">
        <v>4</v>
      </c>
      <c r="D343" s="788"/>
      <c r="E343" s="889"/>
      <c r="F343" s="788"/>
      <c r="G343" s="567" t="s">
        <v>12</v>
      </c>
      <c r="H343" s="568"/>
      <c r="I343" s="273">
        <f>I10+I16+I25+I19+I61+I64+I67+I70+I79+I85+I88+I91+I94+I97+I100+I103+I121+I130+I133+I136+I139+I157+I160+I169+I172+I175+I181+I184+I187+I190+I199+I232+I235+I244+I247+I250+I253+I256+I259+I262+I265+I268+I271+I274+I289+I295+I298+I319+I322+I325+I334+I337+I82+I115+I118+I331+I208+I28+I205+I226+I310+I283+I340+I7+I31+I34+I73+I76+I106+I124+I142+I151+I196+I229+I280+I301+I304+I328+I286+I37+I148+I277+I145+I40+I127+I109+I193+I112+I307+I163+I214+I292+I178+I46+I49+I52+I223+I154+I58+I313+I316+I166+I13+I202+I22+I55+I220+I43+I217+I211+I238+I241</f>
        <v>3471370</v>
      </c>
      <c r="J343" s="603"/>
      <c r="K343" s="603"/>
      <c r="L343" s="603"/>
      <c r="M343" s="273">
        <f t="shared" ref="M343:Z343" si="500">M10+M16+M25+M19+M61+M64+M67+M70+M79+M85+M88+M91+M94+M97+M100+M103+M121+M130+M133+M136+M139+M157+M160+M169+M172+M175+M181+M184+M187+M190+M199+M232+M235+M244+M247+M250+M253+M256+M259+M262+M265+M268+M271+M274+M289+M295+M298+M319+M322+M325+M334+M337+M82+M115+M118+M331+M208+M28+M205+M226+M310+M283+M340+M7+M31+M34+M73+M76+M106+M124+M142+M151+M196+M229+M280+M301+M304+M328+M286+M37+M148+M277+M145+M40+M127+M109+M193+M112+M307+M163+M214+M292+M178+M46+M49+M52+M223+M154+M58+M313+M316+M166+M13+M202+M22+M55+M220+M43+M217+M211+M238+M241</f>
        <v>1151845.3500000001</v>
      </c>
      <c r="N343" s="273">
        <f t="shared" si="500"/>
        <v>0</v>
      </c>
      <c r="O343" s="273">
        <f t="shared" si="500"/>
        <v>0</v>
      </c>
      <c r="P343" s="273">
        <f t="shared" si="500"/>
        <v>0</v>
      </c>
      <c r="Q343" s="273">
        <f t="shared" si="500"/>
        <v>0</v>
      </c>
      <c r="R343" s="273">
        <f t="shared" si="500"/>
        <v>39400</v>
      </c>
      <c r="S343" s="273">
        <f t="shared" si="500"/>
        <v>0</v>
      </c>
      <c r="T343" s="273">
        <f t="shared" si="500"/>
        <v>0</v>
      </c>
      <c r="U343" s="273">
        <f t="shared" si="500"/>
        <v>0</v>
      </c>
      <c r="V343" s="273">
        <f t="shared" si="500"/>
        <v>185000</v>
      </c>
      <c r="W343" s="273">
        <f t="shared" si="500"/>
        <v>0</v>
      </c>
      <c r="X343" s="273">
        <f t="shared" si="500"/>
        <v>0</v>
      </c>
      <c r="Y343" s="273">
        <f t="shared" si="500"/>
        <v>0</v>
      </c>
      <c r="Z343" s="273">
        <f t="shared" si="500"/>
        <v>1805170.1</v>
      </c>
      <c r="AA343" s="603"/>
      <c r="AB343" s="274">
        <f>AB10+AB16+AB25+AB19+AB61+AB64+AB67+AB70+AB79+AB85+AB88+AB91+AB94+AB97+AB100+AB103+AB121+AB130+AB133+AB136+AB139+AB157+AB160+AB169+AB172+AB175+AB181+AB184+AB187+AB190+AB199+AB232+AB235+AB244+AB247+AB250+AB253+AB256+AB259+AB262+AB265+AB268+AB271+AB274+AB289+AB295+AB298+AB319+AB322+AB325+AB334+AB337+AB82+AB115+AB118+AB331+AB208+AB28+AB205+AB226+AB310+AB283+AB340+AB7+AB31+AB34+AB73+AB76+AB106+AB124+AB142+AB151+AB196+AB229+AB280+AB301+AB304+AB328+AB286+AB37+AB148+AB277+AB145+AB40+AB127+AB109+AB193+AB112+AB307+AB163+AB214+AB292+AB178+AB46+AB49+AB52+AB223+AB154+AB58+AB313+AB316+AB166+AB13+AB202+AB22</f>
        <v>0</v>
      </c>
      <c r="AC343" s="273">
        <f>AC10+AC16+AC25+AC19+AC61+AC64+AC67+AC70+AC79+AC85+AC88+AC91+AC94+AC97+AC100+AC103+AC121+AC130+AC133+AC136+AC139+AC157+AC160+AC169+AC172+AC175+AC181+AC184+AC187+AC190+AC199+AC232+AC235+AC244+AC247+AC250+AC253+AC256+AC259+AC262+AC265+AC268+AC271+AC274+AC289+AC295+AC298+AC319+AC322+AC325+AC334+AC337+AC82+AC115+AC118+AC331+AC208+AC28+AC205+AC226+AC310+AC283+AC340+AC7+AC31+AC34+AC73+AC76+AC106+AC124+AC142+AC151+AC196+AC229+AC280+AC301+AC304+AC328+AC286+AC37+AC148+AC277+AC145+AC40+AC127+AC109+AC193+AC112+AC307+AC163+AC214+AC292+AC178+AC46+AC49+AC52+AC223+AC154+AC58+AC313+AC316+AC166+AC13+AC202+AC22+AC55+AC220+AC43+AC217+AC211+AC238+AC241</f>
        <v>138745.79</v>
      </c>
      <c r="AD343" s="603"/>
      <c r="AE343" s="274">
        <f>AE10+AE16+AE25+AE19+AE61+AE64+AE67+AE70+AE79+AE85+AE88+AE91+AE94+AE97+AE100+AE103+AE121+AE130+AE133+AE136+AE139+AE157+AE160+AE169+AE172+AE175+AE181+AE184+AE187+AE190+AE199+AE232+AE235+AE244+AE247+AE250+AE253+AE256+AE259+AE262+AE265+AE268+AE271+AE274+AE289+AE295+AE298+AE319+AE322+AE325+AE334+AE337+AE82+AE115+AE118+AE331+AE208+AE28+AE205+AE226+AE310+AE283+AE340+AE7+AE31+AE34+AE73+AE76+AE106+AE124+AE142+AE151+AE196+AE229+AE280+AE301+AE304+AE328+AE286+AE37+AE148+AE277+AE145+AE40+AE127+AE109+AE193+AE112+AE307+AE163+AE214+AE292+AE178+AE46+AE49+AE52+AE223+AE154+AE58+AE313+AE316+AE166+AE13+AE202+AE22</f>
        <v>0</v>
      </c>
      <c r="AF343" s="273">
        <f t="shared" ref="AF343:AJ343" si="501">AF10+AF16+AF25+AF19+AF61+AF64+AF67+AF70+AF79+AF85+AF88+AF91+AF94+AF97+AF100+AF103+AF121+AF130+AF133+AF136+AF139+AF157+AF160+AF169+AF172+AF175+AF181+AF184+AF187+AF190+AF199+AF232+AF235+AF244+AF247+AF250+AF253+AF256+AF259+AF262+AF265+AF268+AF271+AF274+AF289+AF295+AF298+AF319+AF322+AF325+AF334+AF337+AF82+AF115+AF118+AF331+AF208+AF28+AF205+AF226+AF310+AF283+AF340+AF7+AF31+AF34+AF73+AF76+AF106+AF124+AF142+AF151+AF196+AF229+AF280+AF301+AF304+AF328+AF286+AF37+AF148+AF277+AF145+AF40+AF127+AF109+AF193+AF112+AF307+AF163+AF214+AF292+AF178+AF46+AF49+AF52+AF223+AF154+AF58+AF313+AF316+AF166+AF13+AF202+AF22+AF55+AF220+AF43+AF217+AF211+AF238+AF241</f>
        <v>0</v>
      </c>
      <c r="AG343" s="273">
        <f t="shared" si="501"/>
        <v>0</v>
      </c>
      <c r="AH343" s="273">
        <f t="shared" si="501"/>
        <v>111608.76000000001</v>
      </c>
      <c r="AI343" s="273">
        <f t="shared" si="501"/>
        <v>0</v>
      </c>
      <c r="AJ343" s="273">
        <f t="shared" si="501"/>
        <v>39600</v>
      </c>
      <c r="AK343" s="274"/>
      <c r="AL343" s="605"/>
      <c r="AM343" s="275" t="e">
        <f>AM10+AM16+AM25+AM61+AM64+AM67+AM70+AM79+AM85+AM88+AM91+AM94+AM97+AM100+AM103+AM121+#REF!+AM130+AM133+AM136+AM139+AM157+AM160+AM169+AM172+AM175+AM181+AM184+AM187+AM190+AM199+AM232+AM235+AM244+AM247+AM250+AM253+AM256+AM259+AM262+AM265+AM268+AM271+AM274</f>
        <v>#REF!</v>
      </c>
      <c r="AN343" s="275" t="e">
        <f>AN10+AN16+AN25+AN61+AN64+AN67+AN70+AN79+AN85+AN88+AN91+AN94+AN97+AN100+AN103+AN121+#REF!+AN130+AN133+AN136+AN139+AN157+AN160+AN169+AN172+AN175+AN181+AN184+AN187+AN190+AN199+AN232+AN235+AN244+AN247+AN250+AN253+AN256+AN259+AN262+AN265+AN268+AN271</f>
        <v>#REF!</v>
      </c>
      <c r="AO343" s="276"/>
      <c r="AP343" s="277" t="e">
        <f>AP10+AP16+AP25+AP61+AP64+AP67+AP70+AP79+AP85+AP88+AP91+AP94+AP97+AP100+AP103+AP121+#REF!+AP130+AP133+AP136+AP139+AP157+AP160+AP169+AP172+AP175+AP181+AP184+AP187+AP190+AP199+AP232+AP235+AP244+AP247+AP250+AP253+AP256+AP259</f>
        <v>#REF!</v>
      </c>
      <c r="AQ343" s="277" t="e">
        <f>AQ10+AQ16+AQ25+AQ61+AQ64+AQ67+AQ70+AQ79+AQ85+AQ88+AQ91+AQ94+AQ97+AQ100+AQ103+AQ121+#REF!+AQ130+AQ133+AQ136+AQ139+AQ157+AQ160+AQ169+AQ172+AQ175+AQ181+AQ184+AQ187+AQ190+AQ199+AQ232+AQ235+AQ244+AQ247+AQ250+AQ253+AQ256+AQ259</f>
        <v>#REF!</v>
      </c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07"/>
      <c r="BN343" s="207"/>
      <c r="BO343" s="207"/>
      <c r="BP343" s="207"/>
      <c r="BQ343" s="207"/>
      <c r="BR343" s="207"/>
      <c r="BS343" s="207"/>
      <c r="BT343" s="207"/>
      <c r="BU343" s="207"/>
      <c r="BV343" s="207"/>
      <c r="BW343" s="207"/>
      <c r="BX343" s="207"/>
      <c r="BY343" s="207"/>
      <c r="BZ343" s="207"/>
    </row>
    <row r="344" spans="1:78" s="278" customFormat="1" ht="69.95" customHeight="1" thickBot="1" x14ac:dyDescent="0.85">
      <c r="A344" s="661"/>
      <c r="B344" s="662"/>
      <c r="C344" s="789"/>
      <c r="D344" s="790"/>
      <c r="E344" s="890"/>
      <c r="F344" s="790"/>
      <c r="G344" s="559" t="s">
        <v>13</v>
      </c>
      <c r="H344" s="569"/>
      <c r="I344" s="273">
        <f t="shared" ref="I344:L345" si="502">I11+I17+I26+I20+I62+I65+I68+I71+I80+I86+I89+I92+I95+I98+I101+I104+I122+I131+I134+I137+I140+I158+I161+I170+I173+I176+I182+I185+I188+I191+I200+I233+I236+I245+I248+I251+I254+I257+I260+I263+I266+I269+I272+I275+I290+I296+I299+I320+I323+I326+I335+I338+I83+I116+I119+I332+I209+I29+I206+I227+I311+I284+I341+I8+I32+I35+I74+I77+I107+I125+I143+I152+I197+I230+I281+I302+I305+I329+I287+I38+I149+I278+I146+I41+I128+I110+I194+I113+I308+I164+I215+I293+I179+I47+I50+I53+I224+I155+I59+I314+I317+I167+I14+I203+I23+I56+I221+I44+I218+I212+I239+I242</f>
        <v>0</v>
      </c>
      <c r="J344" s="604"/>
      <c r="K344" s="604"/>
      <c r="L344" s="604"/>
      <c r="M344" s="273">
        <f t="shared" ref="M344:Z344" si="503">M11+M17+M26+M20+M62+M65+M68+M71+M80+M86+M89+M92+M95+M98+M101+M104+M122+M131+M134+M137+M140+M158+M161+M170+M173+M176+M182+M185+M188+M191+M200+M233+M236+M245+M248+M251+M254+M257+M260+M263+M266+M269+M272+M275+M290+M296+M299+M320+M323+M326+M335+M338+M83+M116+M119+M332+M209+M29+M206+M227+M311+M284+M341+M8+M32+M35+M74+M77+M107+M125+M143+M152+M197+M230+M281+M302+M305+M329+M287+M38+M149+M278+M146+M41+M128+M110+M194+M113+M308+M164+M215+M293+M179+M47+M50+M53+M224+M155+M59+M314+M317+M167+M14+M203+M23+M56+M221+M44+M218+M212+M239+M242</f>
        <v>0</v>
      </c>
      <c r="N344" s="273">
        <f t="shared" si="503"/>
        <v>0</v>
      </c>
      <c r="O344" s="273">
        <f t="shared" si="503"/>
        <v>0</v>
      </c>
      <c r="P344" s="273">
        <f t="shared" si="503"/>
        <v>0</v>
      </c>
      <c r="Q344" s="273">
        <f t="shared" si="503"/>
        <v>0</v>
      </c>
      <c r="R344" s="273">
        <f t="shared" si="503"/>
        <v>0</v>
      </c>
      <c r="S344" s="273">
        <f t="shared" si="503"/>
        <v>0</v>
      </c>
      <c r="T344" s="273">
        <f t="shared" si="503"/>
        <v>0</v>
      </c>
      <c r="U344" s="273">
        <f t="shared" si="503"/>
        <v>0</v>
      </c>
      <c r="V344" s="273">
        <f t="shared" si="503"/>
        <v>0</v>
      </c>
      <c r="W344" s="273">
        <f t="shared" si="503"/>
        <v>0</v>
      </c>
      <c r="X344" s="273">
        <f t="shared" si="503"/>
        <v>0</v>
      </c>
      <c r="Y344" s="273">
        <f t="shared" si="503"/>
        <v>0</v>
      </c>
      <c r="Z344" s="273">
        <f t="shared" si="503"/>
        <v>0</v>
      </c>
      <c r="AA344" s="604"/>
      <c r="AB344" s="274">
        <f>AB11+AB17+AB26+AB20+AB62+AB65+AB68+AB71+AB80+AB86+AB89+AB92+AB95+AB98+AB101+AB104+AB122+AB131+AB134+AB137+AB140+AB158+AB161+AB170+AB173+AB176+AB182+AB185+AB188+AB191+AB200+AB233+AB236+AB245+AB248+AB251+AB254+AB257+AB260+AB263+AB266+AB269+AB272+AB275+AB290+AB296+AB299+AB320+AB323+AB326+AB335+AB338+AB83+AB116+AB119+AB332+AB209+AB29+AB206+AB227+AB311+AB284+AB341+AB8+AB32+AB35+AB74+AB77+AB107+AB125+AB143+AB152+AB197+AB230+AB281+AB302+AB305+AB329+AB287+AB38+AB149+AB278+AB146+AB41+AB128+AB110+AB194+AB113+AB308+AB164+AB215+AB293+AB179+AB47+AB50+AB53+AB224+AB155+AB59+AB314+AB317+AB167+AB14+AB203+AB23</f>
        <v>0</v>
      </c>
      <c r="AC344" s="273">
        <f t="shared" ref="AC344" si="504">AC11+AC17+AC26+AC20+AC62+AC65+AC68+AC71+AC80+AC86+AC89+AC92+AC95+AC98+AC101+AC104+AC122+AC131+AC134+AC137+AC140+AC158+AC161+AC170+AC173+AC176+AC182+AC185+AC188+AC191+AC200+AC233+AC236+AC245+AC248+AC251+AC254+AC257+AC260+AC263+AC266+AC269+AC272+AC275+AC290+AC296+AC299+AC320+AC323+AC326+AC335+AC338+AC83+AC116+AC119+AC332+AC209+AC29+AC206+AC227+AC311+AC284+AC341+AC8+AC32+AC35+AC74+AC77+AC107+AC125+AC143+AC152+AC197+AC230+AC281+AC302+AC305+AC329+AC287+AC38+AC149+AC278+AC146+AC41+AC128+AC110+AC194+AC113+AC308+AC164+AC215+AC293+AC179+AC47+AC50+AC53+AC224+AC155+AC59+AC314+AC317+AC167+AC14+AC203+AC23+AC56+AC221+AC44+AC218+AC212+AC239+AC242</f>
        <v>0</v>
      </c>
      <c r="AD344" s="604"/>
      <c r="AE344" s="274">
        <f>AE11+AE17+AE26+AE20+AE62+AE65+AE68+AE71+AE80+AE86+AE89+AE92+AE95+AE98+AE101+AE104+AE122+AE131+AE134+AE137+AE140+AE158+AE161+AE170+AE173+AE176+AE182+AE185+AE188+AE191+AE200+AE233+AE236+AE245+AE248+AE251+AE254+AE257+AE260+AE263+AE266+AE269+AE272+AE275+AE290+AE296+AE299+AE320+AE323+AE326+AE335+AE338+AE83+AE116+AE119+AE332+AE209+AE29+AE206+AE227+AE311+AE284+AE341+AE8+AE32+AE35+AE74+AE77+AE107+AE125+AE143+AE152+AE197+AE230+AE281+AE302+AE305+AE329+AE287+AE38+AE149+AE278+AE146+AE41+AE128+AE110+AE194+AE113+AE308+AE164+AE215+AE293+AE179+AE47+AE50+AE53+AE224+AE155+AE59+AE314+AE317+AE167+AE14+AE203+AE23</f>
        <v>0</v>
      </c>
      <c r="AF344" s="273">
        <f t="shared" ref="AF344:AJ344" si="505">AF11+AF17+AF26+AF20+AF62+AF65+AF68+AF71+AF80+AF86+AF89+AF92+AF95+AF98+AF101+AF104+AF122+AF131+AF134+AF137+AF140+AF158+AF161+AF170+AF173+AF176+AF182+AF185+AF188+AF191+AF200+AF233+AF236+AF245+AF248+AF251+AF254+AF257+AF260+AF263+AF266+AF269+AF272+AF275+AF290+AF296+AF299+AF320+AF323+AF326+AF335+AF338+AF83+AF116+AF119+AF332+AF209+AF29+AF206+AF227+AF311+AF284+AF341+AF8+AF32+AF35+AF74+AF77+AF107+AF125+AF143+AF152+AF197+AF230+AF281+AF302+AF305+AF329+AF287+AF38+AF149+AF278+AF146+AF41+AF128+AF110+AF194+AF113+AF308+AF164+AF215+AF293+AF179+AF47+AF50+AF53+AF224+AF155+AF59+AF314+AF317+AF167+AF14+AF203+AF23+AF56+AF221+AF44+AF218+AF212+AF239+AF242</f>
        <v>0</v>
      </c>
      <c r="AG344" s="273">
        <f t="shared" si="505"/>
        <v>0</v>
      </c>
      <c r="AH344" s="273">
        <f t="shared" si="505"/>
        <v>0</v>
      </c>
      <c r="AI344" s="273">
        <f t="shared" si="505"/>
        <v>0</v>
      </c>
      <c r="AJ344" s="273">
        <f t="shared" si="505"/>
        <v>0</v>
      </c>
      <c r="AK344" s="275"/>
      <c r="AL344" s="606"/>
      <c r="AM344" s="275" t="e">
        <f>AM11+AM17+AM26+AM62+AM65+AM68+AM71+AM80+AM86+AM89+AM92+AM95+AM98+AM101+AM104+AM122+#REF!+AM131+AM134+AM137+AM140+AM158+AM161+AM170+AM173+AM176+AM182+AM185+AM188+AM191+AM200+AM233+AM236+AM245+AM248+AM251+AM254+AM257+AM260+AM263+AM266+AM269+AM272+AM275</f>
        <v>#REF!</v>
      </c>
      <c r="AN344" s="275" t="e">
        <f>AN11+AN17+AN26+AN62+AN65+AN68+AN71+AN80+AN86+AN89+AN92+AN95+AN98+AN101+AN104+AN122+#REF!+AN131+AN134+AN137+AN140+AN158+AN161+AN170+AN173+AN176+AN182+AN185+AN188+AN191+AN200+AN233+AN236+AN245+AN248+AN251+AN254+AN257+AN260+AN263+AN266+AN269+AN272</f>
        <v>#REF!</v>
      </c>
      <c r="AO344" s="276"/>
      <c r="AP344" s="277" t="e">
        <f>AP11+AP17+AP26+AP62+AP65+AP68+AP71+AP80+AP86+AP89+AP92+AP95+AP98+AP101+AP104+AP122+#REF!+AP131+AP134+AP137+AP140+AP158+AP161+AP170+AP173+AP176+AP182+AP185+AP188+AP191+AP200+AP233+AP236+AP245+AP248+AP251+AP254+AP257+AP260</f>
        <v>#REF!</v>
      </c>
      <c r="AQ344" s="277" t="e">
        <f>AQ11+AQ17+AQ26+AQ62+AQ65+AQ68+AQ71+AQ80+AQ86+AQ89+AQ92+AQ95+AQ98+AQ101+AQ104+AQ122+#REF!+AQ131+AQ134+AQ137+AQ140+AQ158+AQ161+AQ170+AQ173+AQ176+AQ182+AQ185+AQ188+AQ191+AQ200+AQ233+AQ236+AQ245+AQ248+AQ251+AQ254+AQ257+AQ260</f>
        <v>#REF!</v>
      </c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207"/>
      <c r="BN344" s="207"/>
      <c r="BO344" s="207"/>
      <c r="BP344" s="207"/>
      <c r="BQ344" s="207"/>
      <c r="BR344" s="207"/>
      <c r="BS344" s="207"/>
      <c r="BT344" s="207"/>
      <c r="BU344" s="207"/>
      <c r="BV344" s="207"/>
      <c r="BW344" s="207"/>
      <c r="BX344" s="207"/>
      <c r="BY344" s="207"/>
      <c r="BZ344" s="207"/>
    </row>
    <row r="345" spans="1:78" s="278" customFormat="1" ht="69.95" customHeight="1" thickBot="1" x14ac:dyDescent="0.85">
      <c r="A345" s="661"/>
      <c r="B345" s="662"/>
      <c r="C345" s="791"/>
      <c r="D345" s="792"/>
      <c r="E345" s="891"/>
      <c r="F345" s="792"/>
      <c r="G345" s="570" t="s">
        <v>14</v>
      </c>
      <c r="H345" s="571"/>
      <c r="I345" s="273">
        <f t="shared" si="502"/>
        <v>3471370</v>
      </c>
      <c r="J345" s="273">
        <f t="shared" si="502"/>
        <v>0</v>
      </c>
      <c r="K345" s="273">
        <f t="shared" si="502"/>
        <v>0</v>
      </c>
      <c r="L345" s="273">
        <f t="shared" si="502"/>
        <v>0</v>
      </c>
      <c r="M345" s="273">
        <f t="shared" ref="M345:Z345" si="506">M12+M18+M27+M21+M63+M66+M69+M72+M81+M87+M90+M93+M96+M99+M102+M105+M123+M132+M135+M138+M141+M159+M162+M171+M174+M177+M183+M186+M189+M192+M201+M234+M237+M246+M249+M252+M255+M258+M261+M264+M267+M270+M273+M276+M291+M297+M300+M321+M324+M327+M336+M339+M84+M117+M120+M333+M210+M30+M207+M228+M312+M285+M342+M9+M33+M36+M75+M78+M108+M126+M144+M153+M198+M231+M282+M303+M306+M330+M288+M39+M150+M279+M147+M42+M129+M111+M195+M114+M309+M165+M216+M294+M180+M48+M51+M54+M225+M156+M60+M315+M318+M168+M15+M204+M24+M57+M222+M45+M219+M213+M240+M243</f>
        <v>1151845.3500000001</v>
      </c>
      <c r="N345" s="273">
        <f t="shared" si="506"/>
        <v>0</v>
      </c>
      <c r="O345" s="273">
        <f t="shared" si="506"/>
        <v>0</v>
      </c>
      <c r="P345" s="273">
        <f t="shared" si="506"/>
        <v>0</v>
      </c>
      <c r="Q345" s="273">
        <f t="shared" si="506"/>
        <v>0</v>
      </c>
      <c r="R345" s="273">
        <f t="shared" si="506"/>
        <v>39400</v>
      </c>
      <c r="S345" s="273">
        <f t="shared" si="506"/>
        <v>0</v>
      </c>
      <c r="T345" s="273">
        <f t="shared" si="506"/>
        <v>0</v>
      </c>
      <c r="U345" s="273">
        <f t="shared" si="506"/>
        <v>0</v>
      </c>
      <c r="V345" s="273">
        <f t="shared" si="506"/>
        <v>185000</v>
      </c>
      <c r="W345" s="273">
        <f t="shared" si="506"/>
        <v>0</v>
      </c>
      <c r="X345" s="273">
        <f t="shared" si="506"/>
        <v>0</v>
      </c>
      <c r="Y345" s="273">
        <f t="shared" si="506"/>
        <v>0</v>
      </c>
      <c r="Z345" s="273">
        <f t="shared" si="506"/>
        <v>1805170.1</v>
      </c>
      <c r="AA345" s="274"/>
      <c r="AB345" s="273">
        <f>AB12+AB18+AB27+AB21+AB63+AB66+AB69+AB72+AB81+AB87+AB90+AB93+AB96+AB99+AB102+AB105+AB123+AB132+AB135+AB138+AB141+AB159+AB162+AB171+AB174+AB177+AB183+AB186+AB189+AB192+AB201+AB234+AB237+AB246+AB249+AB252+AB255+AB258+AB261+AB264+AB267+AB270+AB273+AB276+AB291+AB297+AB300+AB321+AB324+AB327+AB336+AB339+AB84+AB117+AB120+AB333+AB210+AB30+AB207+AB228+AB312+AB285+AB342+AB9+AB33+AB36+AB75+AB78+AB108+AB126+AB144+AB153+AB198+AB231+AB282+AB303+AB306+AB330+AB288+AB39+AB150+AB279+AB147+AB42+AB129+AB111+AB195+AB114+AB309+AB165+AB216+AB294+AB180+AB48+AB51+AB54+AB225+AB156+AB60+AB315+AB318+AB168+AB15+AB204+AB24+AB57+AB222+AB45</f>
        <v>0</v>
      </c>
      <c r="AC345" s="273">
        <f t="shared" ref="AC345" si="507">AC12+AC18+AC27+AC21+AC63+AC66+AC69+AC72+AC81+AC87+AC90+AC93+AC96+AC99+AC102+AC105+AC123+AC132+AC135+AC138+AC141+AC159+AC162+AC171+AC174+AC177+AC183+AC186+AC189+AC192+AC201+AC234+AC237+AC246+AC249+AC252+AC255+AC258+AC261+AC264+AC267+AC270+AC273+AC276+AC291+AC297+AC300+AC321+AC324+AC327+AC336+AC339+AC84+AC117+AC120+AC333+AC210+AC30+AC207+AC228+AC312+AC285+AC342+AC9+AC33+AC36+AC75+AC78+AC108+AC126+AC144+AC153+AC198+AC231+AC282+AC303+AC306+AC330+AC288+AC39+AC150+AC279+AC147+AC42+AC129+AC111+AC195+AC114+AC309+AC165+AC216+AC294+AC180+AC48+AC51+AC54+AC225+AC156+AC60+AC315+AC318+AC168+AC15+AC204+AC24+AC57+AC222+AC45+AC219+AC213+AC240+AC243</f>
        <v>138745.79</v>
      </c>
      <c r="AD345" s="274"/>
      <c r="AE345" s="273">
        <f>AE12+AE18+AE27+AE21+AE63+AE66+AE69+AE72+AE81+AE87+AE90+AE93+AE96+AE99+AE102+AE105+AE123+AE132+AE135+AE138+AE141+AE159+AE162+AE171+AE174+AE177+AE183+AE186+AE189+AE192+AE201+AE234+AE237+AE246+AE249+AE252+AE255+AE258+AE261+AE264+AE267+AE270+AE273+AE276+AE291+AE297+AE300+AE321+AE324+AE327+AE336+AE339+AE84+AE117+AE120+AE333+AE210+AE30+AE207+AE228+AE312+AE285+AE342+AE9+AE33+AE36+AE75+AE78+AE108+AE126+AE144+AE153+AE198+AE231+AE282+AE303+AE306+AE330+AE288+AE39+AE150+AE279+AE147+AE42+AE129+AE111+AE195+AE114+AE309+AE165+AE216+AE294+AE180+AE48+AE51+AE54+AE225+AE156+AE60+AE315+AE318+AE168+AE15+AE204+AE24+AE57+AE222+AE45</f>
        <v>0</v>
      </c>
      <c r="AF345" s="273">
        <f t="shared" ref="AF345:AJ345" si="508">AF12+AF18+AF27+AF21+AF63+AF66+AF69+AF72+AF81+AF87+AF90+AF93+AF96+AF99+AF102+AF105+AF123+AF132+AF135+AF138+AF141+AF159+AF162+AF171+AF174+AF177+AF183+AF186+AF189+AF192+AF201+AF234+AF237+AF246+AF249+AF252+AF255+AF258+AF261+AF264+AF267+AF270+AF273+AF276+AF291+AF297+AF300+AF321+AF324+AF327+AF336+AF339+AF84+AF117+AF120+AF333+AF210+AF30+AF207+AF228+AF312+AF285+AF342+AF9+AF33+AF36+AF75+AF78+AF108+AF126+AF144+AF153+AF198+AF231+AF282+AF303+AF306+AF330+AF288+AF39+AF150+AF279+AF147+AF42+AF129+AF111+AF195+AF114+AF309+AF165+AF216+AF294+AF180+AF48+AF51+AF54+AF225+AF156+AF60+AF315+AF318+AF168+AF15+AF204+AF24+AF57+AF222+AF45+AF219+AF213+AF240+AF243</f>
        <v>0</v>
      </c>
      <c r="AG345" s="273">
        <f t="shared" si="508"/>
        <v>0</v>
      </c>
      <c r="AH345" s="273">
        <f t="shared" si="508"/>
        <v>111608.76000000001</v>
      </c>
      <c r="AI345" s="273">
        <f t="shared" si="508"/>
        <v>0</v>
      </c>
      <c r="AJ345" s="273">
        <f t="shared" si="508"/>
        <v>39600</v>
      </c>
      <c r="AK345" s="273">
        <f>AK12+AK18+AK27+AK21+AK63+AK66+AK69+AK72+AK81+AK87+AK90+AK93+AK96+AK99+AK102+AK105+AK123+AK132+AK135+AK138+AK141+AK159+AK162+AK171+AK174+AK177+AK183+AK186+AK189+AK192+AK201+AK234+AK237+AK246+AK249+AK252+AK255+AK258+AK261+AK264+AK267+AK270+AK273+AK276+AK291+AK297+AK300+AK321+AK324+AK327+AK336+AK339+AK84+AK117+AK120+AK333+AK210+AK30+AK207+AK228+AK312+AK285+AK342+AK9+AK33+AK36+AK75+AK78+AK108+AK126+AK144+AK153+AK198+AK231+AK282+AK303+AK306+AK330+AK288+AK39+AK150+AK279+AK147+AK42+AK129+AK111+AK195+AK114+AK309+AK165+AK216+AK294+AK180+AK48+AK51+AK54+AK225+AK156+AK60+AK315+AK318+AK168+AK15+AK204+AK24+AK57+AK222+AK45</f>
        <v>0</v>
      </c>
      <c r="AL345" s="274"/>
      <c r="AM345" s="273">
        <f t="shared" ref="AM345:AQ345" si="509">AM12+AM18+AM27+AM21+AM63+AM66+AM69+AM72+AM81+AM87+AM90+AM93+AM96+AM99+AM102+AM105+AM123+AM132+AM135+AM138+AM141+AM159+AM162+AM171+AM174+AM177+AM183+AM186+AM189+AM192+AM201+AM234+AM237+AM246+AM249+AM252+AM255+AM258+AM261+AM264+AM267+AM270+AM273+AM276+AM291+AM297+AM300+AM321+AM324+AM327+AM336+AM339+AM84+AM117+AM120+AM333+AM210+AM30+AM207+AM228+AM312+AM285+AM342+AM9+AM33+AM36+AM75+AM78+AM108+AM126+AM144+AM153+AM198+AM231+AM282+AM303+AM306+AM330+AM288+AM39+AM150+AM279+AM147+AM42+AM129+AM111+AM195+AM114+AM309+AM165+AM216+AM294+AM180+AM48+AM51+AM54+AM225+AM156+AM60+AM315+AM318+AM168+AM15+AM204+AM24+AM57+AM222+AM45+AM219+AM213+AM240+AM243</f>
        <v>3471370</v>
      </c>
      <c r="AN345" s="273">
        <f t="shared" si="509"/>
        <v>0</v>
      </c>
      <c r="AO345" s="273">
        <f t="shared" si="509"/>
        <v>0</v>
      </c>
      <c r="AP345" s="273">
        <f t="shared" si="509"/>
        <v>960201.08</v>
      </c>
      <c r="AQ345" s="273">
        <f t="shared" si="509"/>
        <v>-960201.08</v>
      </c>
      <c r="AR345" s="279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  <c r="BI345" s="207"/>
      <c r="BJ345" s="207"/>
      <c r="BK345" s="207"/>
      <c r="BL345" s="207"/>
      <c r="BM345" s="207"/>
      <c r="BN345" s="207"/>
      <c r="BO345" s="207"/>
      <c r="BP345" s="207"/>
      <c r="BQ345" s="207"/>
      <c r="BR345" s="207"/>
      <c r="BS345" s="207"/>
      <c r="BT345" s="207"/>
      <c r="BU345" s="207"/>
      <c r="BV345" s="207"/>
      <c r="BW345" s="207"/>
      <c r="BX345" s="207"/>
      <c r="BY345" s="207"/>
      <c r="BZ345" s="207"/>
    </row>
    <row r="346" spans="1:78" ht="69.95" customHeight="1" thickBot="1" x14ac:dyDescent="0.85">
      <c r="A346" s="539"/>
      <c r="B346" s="410"/>
      <c r="C346" s="787" t="s">
        <v>21</v>
      </c>
      <c r="D346" s="788"/>
      <c r="E346" s="689"/>
      <c r="F346" s="689"/>
      <c r="G346" s="572" t="s">
        <v>12</v>
      </c>
      <c r="H346" s="573"/>
      <c r="I346" s="574"/>
      <c r="J346" s="575"/>
      <c r="K346" s="576"/>
      <c r="L346" s="576"/>
      <c r="M346" s="394"/>
      <c r="N346" s="394"/>
      <c r="O346" s="394"/>
      <c r="P346" s="394"/>
      <c r="Q346" s="394"/>
      <c r="R346" s="395"/>
      <c r="S346" s="396"/>
      <c r="T346" s="397"/>
      <c r="U346" s="397"/>
      <c r="V346" s="398"/>
      <c r="W346" s="576"/>
      <c r="X346" s="398"/>
      <c r="Y346" s="399"/>
      <c r="Z346" s="400"/>
      <c r="AA346" s="282"/>
      <c r="AB346" s="577"/>
      <c r="AC346" s="282"/>
      <c r="AD346" s="401"/>
      <c r="AE346" s="578"/>
      <c r="AF346" s="402"/>
      <c r="AG346" s="579"/>
      <c r="AH346" s="282"/>
      <c r="AI346" s="580"/>
      <c r="AJ346" s="581"/>
      <c r="AK346" s="581"/>
      <c r="AL346" s="581"/>
      <c r="AM346" s="403"/>
      <c r="AN346" s="404"/>
      <c r="AO346" s="283"/>
      <c r="AP346" s="582"/>
      <c r="AQ346" s="582"/>
    </row>
    <row r="347" spans="1:78" ht="69.95" customHeight="1" thickBot="1" x14ac:dyDescent="0.85">
      <c r="A347" s="539"/>
      <c r="B347" s="410"/>
      <c r="C347" s="789"/>
      <c r="D347" s="790"/>
      <c r="E347" s="690"/>
      <c r="F347" s="690"/>
      <c r="G347" s="794"/>
      <c r="H347" s="795"/>
      <c r="I347" s="795"/>
      <c r="J347" s="795"/>
      <c r="K347" s="795"/>
      <c r="L347" s="795"/>
      <c r="M347" s="795"/>
      <c r="N347" s="795"/>
      <c r="O347" s="795"/>
      <c r="P347" s="795"/>
      <c r="Q347" s="795"/>
      <c r="R347" s="795"/>
      <c r="S347" s="795"/>
      <c r="T347" s="795"/>
      <c r="U347" s="795"/>
      <c r="V347" s="795"/>
      <c r="W347" s="795"/>
      <c r="X347" s="795"/>
      <c r="Y347" s="795"/>
      <c r="Z347" s="795"/>
      <c r="AA347" s="795"/>
      <c r="AB347" s="795"/>
      <c r="AC347" s="795"/>
      <c r="AD347" s="795"/>
      <c r="AE347" s="795"/>
      <c r="AF347" s="795"/>
      <c r="AG347" s="795"/>
      <c r="AH347" s="795"/>
      <c r="AI347" s="795"/>
      <c r="AJ347" s="795"/>
      <c r="AK347" s="795"/>
      <c r="AL347" s="795"/>
      <c r="AM347" s="795"/>
      <c r="AN347" s="796"/>
      <c r="AO347" s="284"/>
      <c r="AP347" s="583"/>
      <c r="AQ347" s="583"/>
    </row>
    <row r="348" spans="1:78" ht="69.95" customHeight="1" thickBot="1" x14ac:dyDescent="0.85">
      <c r="A348" s="539"/>
      <c r="B348" s="410"/>
      <c r="C348" s="791"/>
      <c r="D348" s="792"/>
      <c r="E348" s="691"/>
      <c r="F348" s="691"/>
      <c r="G348" s="584" t="s">
        <v>14</v>
      </c>
      <c r="H348" s="585"/>
      <c r="I348" s="586"/>
      <c r="J348" s="587"/>
      <c r="K348" s="588"/>
      <c r="L348" s="588"/>
      <c r="M348" s="405">
        <f>SUM(M346:M347)</f>
        <v>0</v>
      </c>
      <c r="N348" s="405"/>
      <c r="O348" s="405"/>
      <c r="P348" s="405"/>
      <c r="Q348" s="405"/>
      <c r="R348" s="405">
        <f>SUM(R346:R347)</f>
        <v>0</v>
      </c>
      <c r="S348" s="405"/>
      <c r="T348" s="406">
        <f t="shared" ref="T348:AH348" si="510">SUM(T346:T347)</f>
        <v>0</v>
      </c>
      <c r="U348" s="587"/>
      <c r="V348" s="405">
        <f t="shared" ref="V348" si="511">SUM(V346:V347)</f>
        <v>0</v>
      </c>
      <c r="W348" s="588"/>
      <c r="X348" s="405">
        <f t="shared" si="510"/>
        <v>0</v>
      </c>
      <c r="Y348" s="589"/>
      <c r="Z348" s="407">
        <f t="shared" si="510"/>
        <v>0</v>
      </c>
      <c r="AA348" s="406"/>
      <c r="AB348" s="587"/>
      <c r="AC348" s="408">
        <f t="shared" si="510"/>
        <v>0</v>
      </c>
      <c r="AD348" s="401"/>
      <c r="AE348" s="590"/>
      <c r="AF348" s="409">
        <f t="shared" si="510"/>
        <v>0</v>
      </c>
      <c r="AG348" s="591"/>
      <c r="AH348" s="406">
        <f t="shared" si="510"/>
        <v>0</v>
      </c>
      <c r="AI348" s="590"/>
      <c r="AJ348" s="406">
        <f t="shared" ref="AJ348" si="512">SUM(AJ346:AJ347)</f>
        <v>0</v>
      </c>
      <c r="AK348" s="592"/>
      <c r="AL348" s="592"/>
      <c r="AM348" s="548">
        <f>SUM(R348:AJ348)</f>
        <v>0</v>
      </c>
      <c r="AN348" s="302"/>
      <c r="AO348" s="286"/>
      <c r="AP348" s="593"/>
      <c r="AQ348" s="593"/>
    </row>
    <row r="349" spans="1:78" ht="69.95" customHeight="1" x14ac:dyDescent="0.8">
      <c r="A349" s="539"/>
      <c r="B349" s="410"/>
      <c r="C349" s="789" t="s">
        <v>22</v>
      </c>
      <c r="D349" s="789"/>
      <c r="E349" s="690"/>
      <c r="F349" s="690"/>
      <c r="G349" s="550" t="s">
        <v>12</v>
      </c>
      <c r="H349" s="594"/>
      <c r="I349" s="793"/>
      <c r="J349" s="595"/>
      <c r="K349" s="596"/>
      <c r="L349" s="596"/>
      <c r="M349" s="601">
        <f>M343+M346</f>
        <v>1151845.3500000001</v>
      </c>
      <c r="N349" s="601"/>
      <c r="O349" s="601"/>
      <c r="P349" s="601"/>
      <c r="Q349" s="601"/>
      <c r="R349" s="601">
        <f>R343+R346</f>
        <v>39400</v>
      </c>
      <c r="S349" s="602"/>
      <c r="T349" s="389">
        <f t="shared" ref="T349:AH349" si="513">T343+T346</f>
        <v>0</v>
      </c>
      <c r="U349" s="595"/>
      <c r="V349" s="388">
        <f t="shared" ref="V349" si="514">V343+V346</f>
        <v>185000</v>
      </c>
      <c r="W349" s="596"/>
      <c r="X349" s="388">
        <f t="shared" si="513"/>
        <v>0</v>
      </c>
      <c r="Y349" s="597"/>
      <c r="Z349" s="390">
        <f t="shared" si="513"/>
        <v>1805170.1</v>
      </c>
      <c r="AA349" s="293"/>
      <c r="AB349" s="595"/>
      <c r="AC349" s="391">
        <f t="shared" si="513"/>
        <v>138745.79</v>
      </c>
      <c r="AD349" s="392"/>
      <c r="AE349" s="598"/>
      <c r="AF349" s="393">
        <f t="shared" si="513"/>
        <v>0</v>
      </c>
      <c r="AG349" s="599"/>
      <c r="AH349" s="389">
        <f t="shared" si="513"/>
        <v>111608.76000000001</v>
      </c>
      <c r="AI349" s="598"/>
      <c r="AJ349" s="389">
        <f t="shared" ref="AJ349" si="515">AJ343+AJ346</f>
        <v>39600</v>
      </c>
      <c r="AK349" s="600"/>
      <c r="AL349" s="600"/>
      <c r="AM349" s="544">
        <f>SUM(M349:AJ349)</f>
        <v>3471370</v>
      </c>
      <c r="AN349" s="285"/>
      <c r="AO349" s="286"/>
      <c r="AP349" s="582"/>
      <c r="AQ349" s="582"/>
    </row>
    <row r="350" spans="1:78" ht="69.95" customHeight="1" x14ac:dyDescent="0.8">
      <c r="A350" s="539"/>
      <c r="B350" s="410"/>
      <c r="C350" s="789"/>
      <c r="D350" s="789"/>
      <c r="E350" s="690"/>
      <c r="F350" s="690"/>
      <c r="G350" s="192" t="s">
        <v>13</v>
      </c>
      <c r="H350" s="594"/>
      <c r="I350" s="793"/>
      <c r="J350" s="595"/>
      <c r="K350" s="596"/>
      <c r="L350" s="596"/>
      <c r="M350" s="287">
        <f t="shared" ref="M350" si="516">M344+M347</f>
        <v>0</v>
      </c>
      <c r="N350" s="287"/>
      <c r="O350" s="287"/>
      <c r="P350" s="287"/>
      <c r="Q350" s="287"/>
      <c r="R350" s="287">
        <f t="shared" ref="R350:AH351" si="517">R344+R347</f>
        <v>0</v>
      </c>
      <c r="S350" s="597"/>
      <c r="T350" s="292">
        <f t="shared" si="517"/>
        <v>0</v>
      </c>
      <c r="U350" s="595"/>
      <c r="V350" s="287">
        <f t="shared" ref="V350" si="518">V344+V347</f>
        <v>0</v>
      </c>
      <c r="W350" s="596"/>
      <c r="X350" s="287">
        <f t="shared" si="517"/>
        <v>0</v>
      </c>
      <c r="Y350" s="597"/>
      <c r="Z350" s="288">
        <f t="shared" si="517"/>
        <v>0</v>
      </c>
      <c r="AA350" s="293"/>
      <c r="AB350" s="595"/>
      <c r="AC350" s="289">
        <f t="shared" si="517"/>
        <v>0</v>
      </c>
      <c r="AD350" s="290"/>
      <c r="AE350" s="598"/>
      <c r="AF350" s="291">
        <f t="shared" si="517"/>
        <v>0</v>
      </c>
      <c r="AG350" s="599"/>
      <c r="AH350" s="292">
        <f t="shared" si="517"/>
        <v>0</v>
      </c>
      <c r="AI350" s="598"/>
      <c r="AJ350" s="292">
        <f t="shared" ref="AJ350" si="519">AJ344+AJ347</f>
        <v>0</v>
      </c>
      <c r="AK350" s="600"/>
      <c r="AL350" s="600"/>
      <c r="AM350" s="216">
        <f>SUM(M350:AJ350)</f>
        <v>0</v>
      </c>
      <c r="AN350" s="285"/>
      <c r="AO350" s="286"/>
      <c r="AP350" s="583"/>
      <c r="AQ350" s="583"/>
    </row>
    <row r="351" spans="1:78" ht="69.95" customHeight="1" thickBot="1" x14ac:dyDescent="0.85">
      <c r="A351" s="539"/>
      <c r="B351" s="410"/>
      <c r="C351" s="789"/>
      <c r="D351" s="789"/>
      <c r="E351" s="690"/>
      <c r="F351" s="690"/>
      <c r="G351" s="717" t="s">
        <v>14</v>
      </c>
      <c r="H351" s="594"/>
      <c r="I351" s="793"/>
      <c r="J351" s="595"/>
      <c r="K351" s="596"/>
      <c r="L351" s="596"/>
      <c r="M351" s="718">
        <f t="shared" ref="M351" si="520">M345+M348</f>
        <v>1151845.3500000001</v>
      </c>
      <c r="N351" s="718"/>
      <c r="O351" s="294"/>
      <c r="P351" s="294"/>
      <c r="Q351" s="294"/>
      <c r="R351" s="294">
        <f t="shared" si="517"/>
        <v>39400</v>
      </c>
      <c r="S351" s="295">
        <f>S348</f>
        <v>0</v>
      </c>
      <c r="T351" s="300">
        <f t="shared" si="517"/>
        <v>0</v>
      </c>
      <c r="U351" s="587"/>
      <c r="V351" s="294">
        <f t="shared" ref="V351" si="521">V345+V348</f>
        <v>185000</v>
      </c>
      <c r="W351" s="588"/>
      <c r="X351" s="294">
        <f t="shared" si="517"/>
        <v>0</v>
      </c>
      <c r="Y351" s="295">
        <f>Y346</f>
        <v>0</v>
      </c>
      <c r="Z351" s="296">
        <f t="shared" si="517"/>
        <v>1805170.1</v>
      </c>
      <c r="AA351" s="280"/>
      <c r="AB351" s="587"/>
      <c r="AC351" s="297">
        <f t="shared" si="517"/>
        <v>138745.79</v>
      </c>
      <c r="AD351" s="298"/>
      <c r="AE351" s="590"/>
      <c r="AF351" s="299">
        <f t="shared" si="517"/>
        <v>0</v>
      </c>
      <c r="AG351" s="591"/>
      <c r="AH351" s="300">
        <f t="shared" si="517"/>
        <v>111608.76000000001</v>
      </c>
      <c r="AI351" s="590"/>
      <c r="AJ351" s="300">
        <f t="shared" ref="AJ351" si="522">AJ345+AJ348</f>
        <v>39600</v>
      </c>
      <c r="AK351" s="592"/>
      <c r="AL351" s="592"/>
      <c r="AM351" s="301">
        <f>SUM(AM349:AM350)</f>
        <v>3471370</v>
      </c>
      <c r="AN351" s="302"/>
      <c r="AO351" s="303"/>
      <c r="AP351" s="593"/>
      <c r="AQ351" s="593"/>
    </row>
    <row r="352" spans="1:78" ht="379.5" customHeight="1" x14ac:dyDescent="0.8">
      <c r="A352" s="842"/>
      <c r="B352" s="843"/>
      <c r="C352" s="843"/>
      <c r="D352" s="843"/>
      <c r="E352" s="719" t="s">
        <v>381</v>
      </c>
      <c r="F352" s="720"/>
      <c r="G352" s="326" t="s">
        <v>382</v>
      </c>
      <c r="H352" s="326" t="s">
        <v>220</v>
      </c>
      <c r="I352" s="326" t="s">
        <v>296</v>
      </c>
      <c r="J352" s="326" t="s">
        <v>214</v>
      </c>
      <c r="K352" s="326" t="s">
        <v>218</v>
      </c>
      <c r="L352" s="326" t="s">
        <v>299</v>
      </c>
      <c r="M352" s="664" t="s">
        <v>300</v>
      </c>
      <c r="N352" s="610" t="s">
        <v>217</v>
      </c>
      <c r="O352" s="334"/>
      <c r="W352" s="653"/>
      <c r="AI352" s="310"/>
    </row>
    <row r="353" spans="1:35" x14ac:dyDescent="0.8">
      <c r="A353" s="611" t="s">
        <v>26</v>
      </c>
      <c r="B353" s="705" t="s">
        <v>1</v>
      </c>
      <c r="C353" s="781" t="s">
        <v>28</v>
      </c>
      <c r="D353" s="781"/>
      <c r="E353" s="711"/>
      <c r="F353" s="711"/>
      <c r="G353" s="307">
        <f>AH345</f>
        <v>111608.76000000001</v>
      </c>
      <c r="H353" s="726"/>
      <c r="I353" s="308">
        <f>G353+H353</f>
        <v>111608.76000000001</v>
      </c>
      <c r="J353" s="308">
        <f>H353+I353</f>
        <v>111608.76000000001</v>
      </c>
      <c r="K353" s="663">
        <f>AI345</f>
        <v>0</v>
      </c>
      <c r="L353" s="663">
        <v>0</v>
      </c>
      <c r="M353" s="663"/>
      <c r="N353" s="721">
        <f>K353+L353+M353</f>
        <v>0</v>
      </c>
      <c r="O353" s="335"/>
      <c r="P353" s="324"/>
      <c r="Q353" s="324"/>
      <c r="R353" s="304"/>
      <c r="S353" s="305"/>
      <c r="T353" s="305"/>
      <c r="U353" s="305"/>
      <c r="V353" s="281"/>
      <c r="W353" s="304"/>
      <c r="X353" s="304"/>
      <c r="Y353" s="281"/>
      <c r="Z353" s="304"/>
      <c r="AA353" s="304"/>
    </row>
    <row r="354" spans="1:35" x14ac:dyDescent="0.8">
      <c r="A354" s="611" t="s">
        <v>26</v>
      </c>
      <c r="B354" s="705" t="s">
        <v>6</v>
      </c>
      <c r="C354" s="781" t="s">
        <v>202</v>
      </c>
      <c r="D354" s="781"/>
      <c r="E354" s="711"/>
      <c r="F354" s="711"/>
      <c r="G354" s="307">
        <f>V345</f>
        <v>185000</v>
      </c>
      <c r="H354" s="727"/>
      <c r="I354" s="308">
        <f t="shared" ref="I354:I389" si="523">G354+H354</f>
        <v>185000</v>
      </c>
      <c r="J354" s="308">
        <f t="shared" ref="J354:J389" si="524">H354+I354</f>
        <v>185000</v>
      </c>
      <c r="K354" s="663">
        <f>W345</f>
        <v>0</v>
      </c>
      <c r="L354" s="663">
        <v>0</v>
      </c>
      <c r="M354" s="663"/>
      <c r="N354" s="721">
        <f t="shared" ref="N354:N389" si="525">K354+L354+M354</f>
        <v>0</v>
      </c>
      <c r="O354" s="335"/>
      <c r="P354" s="320"/>
      <c r="Q354" s="305"/>
      <c r="R354" s="304"/>
      <c r="S354" s="305"/>
      <c r="T354" s="305"/>
      <c r="U354" s="305"/>
      <c r="V354" s="281"/>
      <c r="W354" s="304"/>
      <c r="X354" s="304"/>
      <c r="Y354" s="281"/>
      <c r="Z354" s="304"/>
      <c r="AA354" s="304"/>
      <c r="AI354" s="310"/>
    </row>
    <row r="355" spans="1:35" x14ac:dyDescent="0.8">
      <c r="A355" s="611" t="s">
        <v>25</v>
      </c>
      <c r="B355" s="705" t="s">
        <v>1</v>
      </c>
      <c r="C355" s="705" t="s">
        <v>343</v>
      </c>
      <c r="D355" s="705"/>
      <c r="E355" s="711"/>
      <c r="F355" s="711"/>
      <c r="G355" s="307">
        <f>AC246</f>
        <v>38745.79</v>
      </c>
      <c r="H355" s="727"/>
      <c r="I355" s="308">
        <f t="shared" si="523"/>
        <v>38745.79</v>
      </c>
      <c r="J355" s="308">
        <f t="shared" si="524"/>
        <v>38745.79</v>
      </c>
      <c r="K355" s="663">
        <f>AK27+AK63+AK12</f>
        <v>0</v>
      </c>
      <c r="L355" s="663">
        <v>0</v>
      </c>
      <c r="M355" s="663"/>
      <c r="N355" s="721">
        <f t="shared" si="525"/>
        <v>0</v>
      </c>
      <c r="O355" s="335"/>
      <c r="P355" s="320"/>
      <c r="Q355" s="305"/>
      <c r="R355" s="304"/>
      <c r="S355" s="305"/>
      <c r="T355" s="305"/>
      <c r="U355" s="305"/>
      <c r="V355" s="281"/>
      <c r="W355" s="304"/>
      <c r="X355" s="304"/>
      <c r="Y355" s="281"/>
      <c r="Z355" s="304"/>
      <c r="AA355" s="304"/>
      <c r="AI355" s="310"/>
    </row>
    <row r="356" spans="1:35" x14ac:dyDescent="0.8">
      <c r="A356" s="611" t="s">
        <v>27</v>
      </c>
      <c r="B356" s="705" t="s">
        <v>1</v>
      </c>
      <c r="C356" s="781" t="s">
        <v>8</v>
      </c>
      <c r="D356" s="781"/>
      <c r="E356" s="711"/>
      <c r="F356" s="711"/>
      <c r="G356" s="307">
        <f>R345</f>
        <v>39400</v>
      </c>
      <c r="H356" s="727"/>
      <c r="I356" s="308">
        <f t="shared" si="523"/>
        <v>39400</v>
      </c>
      <c r="J356" s="308">
        <f t="shared" si="524"/>
        <v>39400</v>
      </c>
      <c r="K356" s="663"/>
      <c r="L356" s="663">
        <v>0</v>
      </c>
      <c r="M356" s="663"/>
      <c r="N356" s="721">
        <f t="shared" si="525"/>
        <v>0</v>
      </c>
      <c r="O356" s="335"/>
      <c r="P356" s="321"/>
      <c r="Q356" s="309"/>
      <c r="R356" s="304"/>
      <c r="S356" s="305"/>
      <c r="T356" s="305"/>
      <c r="U356" s="305"/>
      <c r="V356" s="281"/>
      <c r="W356" s="304"/>
      <c r="X356" s="304"/>
      <c r="Y356" s="281"/>
      <c r="Z356" s="304"/>
      <c r="AA356" s="304"/>
      <c r="AF356" s="310"/>
      <c r="AI356" s="310"/>
    </row>
    <row r="357" spans="1:35" hidden="1" x14ac:dyDescent="0.8">
      <c r="A357" s="611"/>
      <c r="B357" s="705"/>
      <c r="C357" s="781"/>
      <c r="D357" s="781"/>
      <c r="E357" s="711"/>
      <c r="F357" s="711"/>
      <c r="G357" s="307"/>
      <c r="H357" s="727"/>
      <c r="I357" s="308">
        <f t="shared" si="523"/>
        <v>0</v>
      </c>
      <c r="J357" s="308">
        <f t="shared" si="524"/>
        <v>0</v>
      </c>
      <c r="K357" s="663"/>
      <c r="L357" s="663"/>
      <c r="M357" s="663"/>
      <c r="N357" s="721">
        <f t="shared" si="525"/>
        <v>0</v>
      </c>
      <c r="O357" s="335"/>
      <c r="P357" s="320"/>
      <c r="Q357" s="305"/>
      <c r="R357" s="304"/>
      <c r="S357" s="305"/>
      <c r="T357" s="305"/>
      <c r="U357" s="305"/>
      <c r="V357" s="281" t="s">
        <v>99</v>
      </c>
      <c r="W357" s="304"/>
      <c r="X357" s="304"/>
      <c r="Y357" s="281"/>
      <c r="Z357" s="304"/>
      <c r="AA357" s="304"/>
    </row>
    <row r="358" spans="1:35" hidden="1" x14ac:dyDescent="0.8">
      <c r="A358" s="611"/>
      <c r="B358" s="705"/>
      <c r="C358" s="781"/>
      <c r="D358" s="781"/>
      <c r="E358" s="711"/>
      <c r="F358" s="711"/>
      <c r="G358" s="307"/>
      <c r="H358" s="727"/>
      <c r="I358" s="308">
        <f t="shared" si="523"/>
        <v>0</v>
      </c>
      <c r="J358" s="308">
        <f t="shared" si="524"/>
        <v>0</v>
      </c>
      <c r="K358" s="663"/>
      <c r="L358" s="663"/>
      <c r="M358" s="663"/>
      <c r="N358" s="721">
        <f t="shared" si="525"/>
        <v>0</v>
      </c>
      <c r="O358" s="335"/>
      <c r="P358" s="321"/>
      <c r="Q358" s="309"/>
      <c r="R358" s="304"/>
      <c r="S358" s="309"/>
      <c r="T358" s="309"/>
      <c r="U358" s="309"/>
      <c r="V358" s="281"/>
      <c r="W358" s="304"/>
      <c r="X358" s="304"/>
      <c r="Y358" s="281"/>
      <c r="Z358" s="304"/>
      <c r="AA358" s="304"/>
    </row>
    <row r="359" spans="1:35" x14ac:dyDescent="0.8">
      <c r="A359" s="611" t="s">
        <v>194</v>
      </c>
      <c r="B359" s="705" t="s">
        <v>195</v>
      </c>
      <c r="C359" s="781" t="s">
        <v>196</v>
      </c>
      <c r="D359" s="781"/>
      <c r="E359" s="711"/>
      <c r="F359" s="711"/>
      <c r="G359" s="307">
        <f>M345</f>
        <v>1151845.3500000001</v>
      </c>
      <c r="H359" s="727"/>
      <c r="I359" s="308"/>
      <c r="J359" s="308"/>
      <c r="K359" s="663"/>
      <c r="L359" s="663"/>
      <c r="M359" s="663"/>
      <c r="N359" s="721">
        <f t="shared" si="525"/>
        <v>0</v>
      </c>
      <c r="O359" s="335"/>
      <c r="P359" s="321"/>
      <c r="Q359" s="309"/>
      <c r="R359" s="304"/>
      <c r="S359" s="309"/>
      <c r="T359" s="309"/>
      <c r="U359" s="309"/>
      <c r="V359" s="281"/>
      <c r="W359" s="304"/>
      <c r="X359" s="304"/>
      <c r="Y359" s="281"/>
      <c r="Z359" s="304"/>
      <c r="AA359" s="304"/>
    </row>
    <row r="360" spans="1:35" x14ac:dyDescent="0.8">
      <c r="A360" s="611" t="s">
        <v>24</v>
      </c>
      <c r="B360" s="705" t="s">
        <v>2</v>
      </c>
      <c r="C360" s="782" t="s">
        <v>198</v>
      </c>
      <c r="D360" s="782"/>
      <c r="E360" s="712"/>
      <c r="F360" s="712"/>
      <c r="G360" s="307"/>
      <c r="H360" s="727"/>
      <c r="I360" s="308">
        <f t="shared" si="523"/>
        <v>0</v>
      </c>
      <c r="J360" s="308">
        <f t="shared" si="524"/>
        <v>0</v>
      </c>
      <c r="K360" s="663"/>
      <c r="L360" s="663"/>
      <c r="M360" s="663"/>
      <c r="N360" s="721">
        <f t="shared" si="525"/>
        <v>0</v>
      </c>
      <c r="O360" s="335"/>
      <c r="P360" s="321"/>
      <c r="Q360" s="309"/>
      <c r="R360" s="304"/>
      <c r="S360" s="309"/>
      <c r="T360" s="309"/>
      <c r="U360" s="309"/>
      <c r="V360" s="281"/>
      <c r="W360" s="304"/>
      <c r="X360" s="304"/>
      <c r="Y360" s="281"/>
      <c r="Z360" s="304"/>
      <c r="AA360" s="304"/>
    </row>
    <row r="361" spans="1:35" x14ac:dyDescent="0.8">
      <c r="A361" s="611" t="s">
        <v>305</v>
      </c>
      <c r="B361" s="705" t="s">
        <v>1</v>
      </c>
      <c r="C361" s="781" t="s">
        <v>304</v>
      </c>
      <c r="D361" s="781"/>
      <c r="E361" s="711"/>
      <c r="F361" s="711"/>
      <c r="G361" s="307">
        <f>AJ303</f>
        <v>0</v>
      </c>
      <c r="H361" s="727"/>
      <c r="I361" s="308">
        <f>G361</f>
        <v>0</v>
      </c>
      <c r="J361" s="308"/>
      <c r="K361" s="663">
        <f>AE222</f>
        <v>0</v>
      </c>
      <c r="L361" s="663">
        <v>0</v>
      </c>
      <c r="M361" s="663"/>
      <c r="N361" s="721">
        <f t="shared" si="525"/>
        <v>0</v>
      </c>
      <c r="O361" s="335"/>
      <c r="P361" s="321"/>
      <c r="Q361" s="309"/>
      <c r="R361" s="304"/>
      <c r="S361" s="309"/>
      <c r="T361" s="309"/>
      <c r="U361" s="309"/>
      <c r="V361" s="281"/>
      <c r="W361" s="304"/>
      <c r="X361" s="304"/>
      <c r="Y361" s="281"/>
      <c r="Z361" s="304"/>
      <c r="AA361" s="304"/>
    </row>
    <row r="362" spans="1:35" x14ac:dyDescent="0.8">
      <c r="A362" s="611" t="s">
        <v>25</v>
      </c>
      <c r="B362" s="705" t="s">
        <v>292</v>
      </c>
      <c r="C362" s="782" t="s">
        <v>284</v>
      </c>
      <c r="D362" s="782"/>
      <c r="E362" s="712"/>
      <c r="F362" s="712"/>
      <c r="G362" s="307">
        <f>AJ150</f>
        <v>0</v>
      </c>
      <c r="H362" s="727"/>
      <c r="I362" s="308">
        <f>G362</f>
        <v>0</v>
      </c>
      <c r="J362" s="308"/>
      <c r="K362" s="663">
        <f>AK150</f>
        <v>0</v>
      </c>
      <c r="L362" s="663">
        <v>0</v>
      </c>
      <c r="M362" s="663"/>
      <c r="N362" s="721">
        <f t="shared" si="525"/>
        <v>0</v>
      </c>
      <c r="O362" s="335"/>
      <c r="P362" s="321"/>
      <c r="Q362" s="309"/>
      <c r="R362" s="304"/>
      <c r="S362" s="309"/>
      <c r="T362" s="309"/>
      <c r="U362" s="309"/>
      <c r="V362" s="281"/>
      <c r="W362" s="304"/>
      <c r="X362" s="304"/>
      <c r="Y362" s="281"/>
      <c r="Z362" s="304"/>
      <c r="AA362" s="304"/>
    </row>
    <row r="363" spans="1:35" x14ac:dyDescent="0.8">
      <c r="A363" s="611" t="s">
        <v>25</v>
      </c>
      <c r="B363" s="705" t="s">
        <v>294</v>
      </c>
      <c r="C363" s="732" t="s">
        <v>295</v>
      </c>
      <c r="D363" s="733"/>
      <c r="E363" s="712"/>
      <c r="F363" s="712"/>
      <c r="G363" s="307">
        <f>AC150</f>
        <v>100000</v>
      </c>
      <c r="H363" s="728"/>
      <c r="I363" s="308">
        <f>G363</f>
        <v>100000</v>
      </c>
      <c r="J363" s="308">
        <v>100000</v>
      </c>
      <c r="K363" s="663">
        <f>AK75</f>
        <v>0</v>
      </c>
      <c r="L363" s="663">
        <v>0</v>
      </c>
      <c r="M363" s="663"/>
      <c r="N363" s="721">
        <f t="shared" si="525"/>
        <v>0</v>
      </c>
      <c r="O363" s="335"/>
      <c r="P363" s="321"/>
      <c r="Q363" s="309"/>
      <c r="R363" s="304"/>
      <c r="S363" s="309"/>
      <c r="T363" s="309"/>
      <c r="U363" s="309"/>
      <c r="V363" s="281"/>
      <c r="W363" s="304"/>
      <c r="X363" s="304"/>
      <c r="Y363" s="281"/>
      <c r="Z363" s="304"/>
      <c r="AA363" s="304"/>
    </row>
    <row r="364" spans="1:35" x14ac:dyDescent="0.8">
      <c r="A364" s="611" t="s">
        <v>23</v>
      </c>
      <c r="B364" s="705" t="s">
        <v>6</v>
      </c>
      <c r="C364" s="782" t="s">
        <v>213</v>
      </c>
      <c r="D364" s="782"/>
      <c r="E364" s="712"/>
      <c r="F364" s="712"/>
      <c r="G364" s="307">
        <f>X345</f>
        <v>0</v>
      </c>
      <c r="H364" s="308">
        <f>'ONERI DI URBANIZZAZIONE 2021'!J16</f>
        <v>40000</v>
      </c>
      <c r="I364" s="308">
        <f>G364</f>
        <v>0</v>
      </c>
      <c r="J364" s="308">
        <f>SUM(H364:I364)</f>
        <v>40000</v>
      </c>
      <c r="K364" s="663">
        <f>Y345</f>
        <v>0</v>
      </c>
      <c r="L364" s="663">
        <v>0</v>
      </c>
      <c r="M364" s="663"/>
      <c r="N364" s="721">
        <f t="shared" si="525"/>
        <v>0</v>
      </c>
      <c r="O364" s="335"/>
      <c r="P364" s="321"/>
      <c r="Q364" s="309"/>
      <c r="R364" s="304"/>
      <c r="S364" s="309"/>
      <c r="T364" s="309"/>
      <c r="U364" s="309"/>
      <c r="V364" s="281"/>
      <c r="W364" s="304"/>
      <c r="X364" s="304"/>
      <c r="Y364" s="281"/>
      <c r="Z364" s="304"/>
      <c r="AA364" s="304"/>
    </row>
    <row r="365" spans="1:35" x14ac:dyDescent="0.8">
      <c r="A365" s="611" t="s">
        <v>200</v>
      </c>
      <c r="B365" s="705" t="s">
        <v>61</v>
      </c>
      <c r="C365" s="782" t="s">
        <v>366</v>
      </c>
      <c r="D365" s="782"/>
      <c r="E365" s="712"/>
      <c r="F365" s="712"/>
      <c r="G365" s="307">
        <f>Z216</f>
        <v>101801.5</v>
      </c>
      <c r="H365" s="726"/>
      <c r="I365" s="308">
        <f t="shared" si="523"/>
        <v>101801.5</v>
      </c>
      <c r="J365" s="308">
        <f t="shared" si="524"/>
        <v>101801.5</v>
      </c>
      <c r="K365" s="663"/>
      <c r="L365" s="663"/>
      <c r="M365" s="663"/>
      <c r="N365" s="721">
        <f t="shared" si="525"/>
        <v>0</v>
      </c>
      <c r="O365" s="335"/>
      <c r="P365" s="321"/>
      <c r="Q365" s="309"/>
      <c r="R365" s="304"/>
      <c r="S365" s="309"/>
      <c r="T365" s="309"/>
      <c r="U365" s="309"/>
      <c r="V365" s="281"/>
      <c r="W365" s="304"/>
      <c r="X365" s="304"/>
      <c r="Y365" s="281"/>
      <c r="Z365" s="304"/>
      <c r="AA365" s="304"/>
    </row>
    <row r="366" spans="1:35" x14ac:dyDescent="0.8">
      <c r="A366" s="611" t="s">
        <v>200</v>
      </c>
      <c r="B366" s="705" t="s">
        <v>209</v>
      </c>
      <c r="C366" s="782" t="s">
        <v>237</v>
      </c>
      <c r="D366" s="782"/>
      <c r="E366" s="712"/>
      <c r="F366" s="712"/>
      <c r="G366" s="307">
        <f>Z210+Z243</f>
        <v>146613.44</v>
      </c>
      <c r="H366" s="727"/>
      <c r="I366" s="308">
        <f t="shared" si="523"/>
        <v>146613.44</v>
      </c>
      <c r="J366" s="308">
        <f t="shared" si="524"/>
        <v>146613.44</v>
      </c>
      <c r="K366" s="663"/>
      <c r="L366" s="663"/>
      <c r="M366" s="663"/>
      <c r="N366" s="721">
        <f t="shared" si="525"/>
        <v>0</v>
      </c>
      <c r="O366" s="335"/>
      <c r="P366" s="321"/>
      <c r="Q366" s="309"/>
      <c r="R366" s="304"/>
      <c r="S366" s="309"/>
      <c r="T366" s="309"/>
      <c r="U366" s="309"/>
      <c r="V366" s="281"/>
      <c r="W366" s="304"/>
      <c r="X366" s="304"/>
      <c r="Y366" s="281"/>
      <c r="Z366" s="304"/>
      <c r="AA366" s="304"/>
    </row>
    <row r="367" spans="1:35" x14ac:dyDescent="0.8">
      <c r="A367" s="611" t="s">
        <v>144</v>
      </c>
      <c r="B367" s="705" t="s">
        <v>6</v>
      </c>
      <c r="C367" s="782" t="s">
        <v>197</v>
      </c>
      <c r="D367" s="782"/>
      <c r="E367" s="712"/>
      <c r="F367" s="712"/>
      <c r="G367" s="307"/>
      <c r="H367" s="727"/>
      <c r="I367" s="308">
        <f t="shared" si="523"/>
        <v>0</v>
      </c>
      <c r="J367" s="308">
        <f t="shared" si="524"/>
        <v>0</v>
      </c>
      <c r="K367" s="663"/>
      <c r="L367" s="663"/>
      <c r="M367" s="663"/>
      <c r="N367" s="721">
        <f t="shared" si="525"/>
        <v>0</v>
      </c>
      <c r="O367" s="335"/>
      <c r="P367" s="321"/>
      <c r="Q367" s="309"/>
      <c r="R367" s="304"/>
      <c r="S367" s="309"/>
      <c r="T367" s="309"/>
      <c r="U367" s="309"/>
      <c r="V367" s="281"/>
      <c r="W367" s="304"/>
      <c r="X367" s="304"/>
      <c r="Y367" s="281"/>
      <c r="Z367" s="304"/>
      <c r="AA367" s="304"/>
    </row>
    <row r="368" spans="1:35" x14ac:dyDescent="0.8">
      <c r="A368" s="611" t="s">
        <v>23</v>
      </c>
      <c r="B368" s="705" t="s">
        <v>5</v>
      </c>
      <c r="C368" s="732" t="s">
        <v>281</v>
      </c>
      <c r="D368" s="733"/>
      <c r="E368" s="712"/>
      <c r="F368" s="712"/>
      <c r="G368" s="307">
        <f>AJ45</f>
        <v>39600</v>
      </c>
      <c r="H368" s="727"/>
      <c r="I368" s="308">
        <f>AJ45</f>
        <v>39600</v>
      </c>
      <c r="J368" s="308">
        <f>H368+I368</f>
        <v>39600</v>
      </c>
      <c r="K368" s="663">
        <f>AK45</f>
        <v>0</v>
      </c>
      <c r="L368" s="663">
        <v>0</v>
      </c>
      <c r="M368" s="663"/>
      <c r="N368" s="721">
        <f t="shared" si="525"/>
        <v>0</v>
      </c>
      <c r="O368" s="335"/>
      <c r="P368" s="321"/>
      <c r="Q368" s="309"/>
      <c r="R368" s="304"/>
      <c r="S368" s="309"/>
      <c r="T368" s="309"/>
      <c r="U368" s="309"/>
      <c r="V368" s="281"/>
      <c r="W368" s="304"/>
      <c r="X368" s="304"/>
      <c r="Y368" s="281"/>
      <c r="Z368" s="304"/>
      <c r="AA368" s="304"/>
    </row>
    <row r="369" spans="1:27" x14ac:dyDescent="0.8">
      <c r="A369" s="611" t="s">
        <v>97</v>
      </c>
      <c r="B369" s="705" t="s">
        <v>1</v>
      </c>
      <c r="C369" s="781" t="s">
        <v>96</v>
      </c>
      <c r="D369" s="781"/>
      <c r="E369" s="711"/>
      <c r="F369" s="711"/>
      <c r="G369" s="307">
        <f>AC333</f>
        <v>0</v>
      </c>
      <c r="H369" s="727"/>
      <c r="I369" s="308">
        <f t="shared" si="523"/>
        <v>0</v>
      </c>
      <c r="J369" s="308">
        <f t="shared" si="524"/>
        <v>0</v>
      </c>
      <c r="K369" s="663">
        <f>AE333</f>
        <v>0</v>
      </c>
      <c r="L369" s="663">
        <v>0</v>
      </c>
      <c r="M369" s="663"/>
      <c r="N369" s="721">
        <f t="shared" si="525"/>
        <v>0</v>
      </c>
      <c r="O369" s="335"/>
      <c r="P369" s="304"/>
      <c r="Q369" s="304"/>
      <c r="R369" s="304"/>
      <c r="S369" s="309"/>
      <c r="T369" s="309"/>
      <c r="U369" s="309"/>
      <c r="V369" s="281"/>
      <c r="W369" s="304"/>
      <c r="X369" s="304"/>
      <c r="Y369" s="281"/>
      <c r="Z369" s="304"/>
      <c r="AA369" s="304"/>
    </row>
    <row r="370" spans="1:27" hidden="1" x14ac:dyDescent="0.8">
      <c r="A370" s="611"/>
      <c r="B370" s="705"/>
      <c r="C370" s="781"/>
      <c r="D370" s="781"/>
      <c r="E370" s="711"/>
      <c r="F370" s="711"/>
      <c r="G370" s="307"/>
      <c r="H370" s="727"/>
      <c r="I370" s="308">
        <f t="shared" si="523"/>
        <v>0</v>
      </c>
      <c r="J370" s="308">
        <f t="shared" si="524"/>
        <v>0</v>
      </c>
      <c r="K370" s="663"/>
      <c r="L370" s="663"/>
      <c r="M370" s="663"/>
      <c r="N370" s="721">
        <f t="shared" si="525"/>
        <v>0</v>
      </c>
      <c r="O370" s="335"/>
      <c r="P370" s="304"/>
      <c r="Q370" s="304"/>
      <c r="R370" s="304"/>
      <c r="S370" s="309"/>
      <c r="T370" s="309"/>
      <c r="U370" s="309"/>
      <c r="V370" s="304"/>
      <c r="W370" s="304"/>
      <c r="X370" s="304"/>
      <c r="Y370" s="304"/>
      <c r="Z370" s="304"/>
      <c r="AA370" s="304"/>
    </row>
    <row r="371" spans="1:27" hidden="1" x14ac:dyDescent="0.8">
      <c r="A371" s="611"/>
      <c r="B371" s="705"/>
      <c r="C371" s="782"/>
      <c r="D371" s="782"/>
      <c r="E371" s="712"/>
      <c r="F371" s="712"/>
      <c r="G371" s="307"/>
      <c r="H371" s="727"/>
      <c r="I371" s="308">
        <f t="shared" si="523"/>
        <v>0</v>
      </c>
      <c r="J371" s="308">
        <f t="shared" si="524"/>
        <v>0</v>
      </c>
      <c r="K371" s="663"/>
      <c r="L371" s="663"/>
      <c r="M371" s="663"/>
      <c r="N371" s="721">
        <f t="shared" si="525"/>
        <v>0</v>
      </c>
      <c r="O371" s="335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</row>
    <row r="372" spans="1:27" hidden="1" x14ac:dyDescent="0.8">
      <c r="A372" s="611"/>
      <c r="B372" s="705"/>
      <c r="C372" s="782"/>
      <c r="D372" s="782"/>
      <c r="E372" s="712"/>
      <c r="F372" s="712"/>
      <c r="G372" s="307"/>
      <c r="H372" s="727"/>
      <c r="I372" s="308">
        <f t="shared" si="523"/>
        <v>0</v>
      </c>
      <c r="J372" s="308">
        <f t="shared" si="524"/>
        <v>0</v>
      </c>
      <c r="K372" s="663"/>
      <c r="L372" s="663"/>
      <c r="M372" s="663"/>
      <c r="N372" s="721">
        <f t="shared" si="525"/>
        <v>0</v>
      </c>
      <c r="O372" s="335"/>
      <c r="P372" s="304"/>
      <c r="Q372" s="304"/>
      <c r="R372" s="304"/>
      <c r="S372" s="304"/>
      <c r="T372" s="304"/>
      <c r="U372" s="304"/>
      <c r="V372" s="304"/>
      <c r="W372" s="304"/>
      <c r="X372" s="304"/>
      <c r="Y372" s="304"/>
      <c r="Z372" s="304"/>
      <c r="AA372" s="304"/>
    </row>
    <row r="373" spans="1:27" hidden="1" x14ac:dyDescent="0.8">
      <c r="A373" s="611"/>
      <c r="B373" s="705"/>
      <c r="C373" s="782"/>
      <c r="D373" s="782"/>
      <c r="E373" s="712"/>
      <c r="F373" s="712"/>
      <c r="G373" s="307"/>
      <c r="H373" s="727"/>
      <c r="I373" s="308">
        <f t="shared" si="523"/>
        <v>0</v>
      </c>
      <c r="J373" s="308">
        <f t="shared" si="524"/>
        <v>0</v>
      </c>
      <c r="K373" s="663"/>
      <c r="L373" s="663"/>
      <c r="M373" s="663"/>
      <c r="N373" s="721">
        <f t="shared" si="525"/>
        <v>0</v>
      </c>
      <c r="O373" s="335"/>
      <c r="P373" s="304"/>
      <c r="Q373" s="304"/>
      <c r="R373" s="304"/>
      <c r="S373" s="304"/>
      <c r="T373" s="304"/>
      <c r="U373" s="304"/>
      <c r="V373" s="304"/>
      <c r="W373" s="304"/>
      <c r="X373" s="304"/>
      <c r="Y373" s="304"/>
      <c r="Z373" s="304"/>
      <c r="AA373" s="304"/>
    </row>
    <row r="374" spans="1:27" hidden="1" x14ac:dyDescent="0.8">
      <c r="A374" s="611"/>
      <c r="B374" s="705"/>
      <c r="C374" s="782"/>
      <c r="D374" s="782"/>
      <c r="E374" s="712"/>
      <c r="F374" s="712"/>
      <c r="G374" s="307"/>
      <c r="H374" s="727"/>
      <c r="I374" s="308">
        <f t="shared" si="523"/>
        <v>0</v>
      </c>
      <c r="J374" s="308">
        <f t="shared" si="524"/>
        <v>0</v>
      </c>
      <c r="K374" s="663"/>
      <c r="L374" s="663"/>
      <c r="M374" s="663"/>
      <c r="N374" s="721">
        <f t="shared" si="525"/>
        <v>0</v>
      </c>
      <c r="O374" s="335"/>
      <c r="P374" s="304"/>
      <c r="Q374" s="304"/>
      <c r="R374" s="304"/>
      <c r="S374" s="304"/>
      <c r="T374" s="304"/>
      <c r="U374" s="304"/>
      <c r="V374" s="304"/>
      <c r="W374" s="304"/>
      <c r="X374" s="304"/>
      <c r="Y374" s="304"/>
      <c r="Z374" s="304"/>
      <c r="AA374" s="304"/>
    </row>
    <row r="375" spans="1:27" hidden="1" x14ac:dyDescent="0.8">
      <c r="A375" s="611"/>
      <c r="B375" s="705"/>
      <c r="C375" s="782"/>
      <c r="D375" s="782"/>
      <c r="E375" s="712"/>
      <c r="F375" s="712"/>
      <c r="G375" s="307"/>
      <c r="H375" s="727"/>
      <c r="I375" s="308">
        <f t="shared" si="523"/>
        <v>0</v>
      </c>
      <c r="J375" s="308">
        <f t="shared" si="524"/>
        <v>0</v>
      </c>
      <c r="K375" s="663"/>
      <c r="L375" s="663"/>
      <c r="M375" s="663"/>
      <c r="N375" s="721">
        <f t="shared" si="525"/>
        <v>0</v>
      </c>
      <c r="O375" s="335"/>
      <c r="P375" s="304"/>
      <c r="Q375" s="304"/>
      <c r="R375" s="304"/>
      <c r="S375" s="304"/>
      <c r="T375" s="304"/>
      <c r="U375" s="304"/>
      <c r="V375" s="304"/>
      <c r="W375" s="304"/>
      <c r="X375" s="304"/>
      <c r="Y375" s="304"/>
      <c r="Z375" s="304"/>
      <c r="AA375" s="304"/>
    </row>
    <row r="376" spans="1:27" hidden="1" x14ac:dyDescent="0.8">
      <c r="A376" s="611"/>
      <c r="B376" s="705"/>
      <c r="C376" s="782"/>
      <c r="D376" s="782"/>
      <c r="E376" s="712"/>
      <c r="F376" s="712"/>
      <c r="G376" s="307"/>
      <c r="H376" s="727"/>
      <c r="I376" s="308">
        <f t="shared" si="523"/>
        <v>0</v>
      </c>
      <c r="J376" s="308">
        <f t="shared" si="524"/>
        <v>0</v>
      </c>
      <c r="K376" s="663"/>
      <c r="L376" s="663"/>
      <c r="M376" s="663"/>
      <c r="N376" s="721">
        <f t="shared" si="525"/>
        <v>0</v>
      </c>
      <c r="O376" s="335"/>
      <c r="P376" s="304"/>
      <c r="Q376" s="304"/>
      <c r="R376" s="304"/>
      <c r="S376" s="304"/>
      <c r="T376" s="304"/>
      <c r="U376" s="304"/>
      <c r="V376" s="304"/>
      <c r="W376" s="304"/>
      <c r="X376" s="304"/>
      <c r="Y376" s="304"/>
      <c r="Z376" s="304"/>
      <c r="AA376" s="304"/>
    </row>
    <row r="377" spans="1:27" hidden="1" x14ac:dyDescent="0.8">
      <c r="A377" s="611"/>
      <c r="B377" s="705"/>
      <c r="C377" s="706"/>
      <c r="D377" s="706"/>
      <c r="E377" s="712"/>
      <c r="F377" s="712"/>
      <c r="G377" s="307"/>
      <c r="H377" s="727"/>
      <c r="I377" s="308">
        <f t="shared" si="523"/>
        <v>0</v>
      </c>
      <c r="J377" s="308">
        <f t="shared" si="524"/>
        <v>0</v>
      </c>
      <c r="K377" s="663"/>
      <c r="L377" s="663"/>
      <c r="M377" s="663"/>
      <c r="N377" s="721">
        <f t="shared" si="525"/>
        <v>0</v>
      </c>
      <c r="O377" s="335"/>
      <c r="P377" s="304"/>
      <c r="Q377" s="304"/>
      <c r="R377" s="304"/>
      <c r="S377" s="304"/>
      <c r="T377" s="304"/>
      <c r="U377" s="304"/>
      <c r="V377" s="304"/>
      <c r="W377" s="304"/>
      <c r="X377" s="304"/>
      <c r="Y377" s="304"/>
      <c r="Z377" s="304"/>
      <c r="AA377" s="304"/>
    </row>
    <row r="378" spans="1:27" hidden="1" x14ac:dyDescent="0.8">
      <c r="A378" s="611"/>
      <c r="B378" s="705"/>
      <c r="C378" s="782"/>
      <c r="D378" s="782"/>
      <c r="E378" s="712"/>
      <c r="F378" s="712"/>
      <c r="G378" s="307"/>
      <c r="H378" s="727"/>
      <c r="I378" s="308">
        <f t="shared" si="523"/>
        <v>0</v>
      </c>
      <c r="J378" s="308">
        <f t="shared" si="524"/>
        <v>0</v>
      </c>
      <c r="K378" s="663"/>
      <c r="L378" s="663"/>
      <c r="M378" s="663"/>
      <c r="N378" s="721">
        <f t="shared" si="525"/>
        <v>0</v>
      </c>
      <c r="O378" s="335"/>
      <c r="P378" s="304"/>
      <c r="Q378" s="304"/>
      <c r="R378" s="304"/>
      <c r="S378" s="304"/>
      <c r="T378" s="304"/>
      <c r="U378" s="304"/>
      <c r="V378" s="304"/>
      <c r="W378" s="304"/>
      <c r="X378" s="304"/>
      <c r="Y378" s="304"/>
      <c r="Z378" s="304"/>
      <c r="AA378" s="304"/>
    </row>
    <row r="379" spans="1:27" hidden="1" x14ac:dyDescent="0.8">
      <c r="A379" s="611"/>
      <c r="B379" s="705"/>
      <c r="C379" s="782"/>
      <c r="D379" s="782"/>
      <c r="E379" s="712"/>
      <c r="F379" s="712"/>
      <c r="G379" s="307"/>
      <c r="H379" s="727"/>
      <c r="I379" s="308">
        <f t="shared" si="523"/>
        <v>0</v>
      </c>
      <c r="J379" s="308">
        <f t="shared" si="524"/>
        <v>0</v>
      </c>
      <c r="K379" s="663"/>
      <c r="L379" s="663"/>
      <c r="M379" s="663"/>
      <c r="N379" s="721">
        <f t="shared" si="525"/>
        <v>0</v>
      </c>
      <c r="O379" s="335"/>
      <c r="P379" s="304"/>
      <c r="Q379" s="304"/>
      <c r="R379" s="304"/>
      <c r="S379" s="304"/>
      <c r="T379" s="304"/>
      <c r="U379" s="304"/>
      <c r="V379" s="304"/>
      <c r="W379" s="304"/>
      <c r="X379" s="304"/>
      <c r="Y379" s="304"/>
      <c r="Z379" s="304"/>
      <c r="AA379" s="304"/>
    </row>
    <row r="380" spans="1:27" x14ac:dyDescent="0.8">
      <c r="A380" s="611" t="s">
        <v>379</v>
      </c>
      <c r="B380" s="705" t="s">
        <v>6</v>
      </c>
      <c r="C380" s="732" t="s">
        <v>380</v>
      </c>
      <c r="D380" s="733"/>
      <c r="E380" s="715">
        <v>14000</v>
      </c>
      <c r="F380" s="716"/>
      <c r="G380" s="307">
        <f>AJ249</f>
        <v>0</v>
      </c>
      <c r="H380" s="727"/>
      <c r="I380" s="308"/>
      <c r="J380" s="308"/>
      <c r="K380" s="663"/>
      <c r="L380" s="663"/>
      <c r="M380" s="663"/>
      <c r="N380" s="721"/>
      <c r="O380" s="335"/>
      <c r="P380" s="304"/>
      <c r="Q380" s="304"/>
      <c r="R380" s="304"/>
      <c r="S380" s="304"/>
      <c r="T380" s="304"/>
      <c r="U380" s="304"/>
      <c r="V380" s="304"/>
      <c r="W380" s="304"/>
      <c r="X380" s="304"/>
      <c r="Y380" s="304"/>
      <c r="Z380" s="304"/>
      <c r="AA380" s="304"/>
    </row>
    <row r="381" spans="1:27" x14ac:dyDescent="0.8">
      <c r="A381" s="612">
        <v>1705</v>
      </c>
      <c r="B381" s="306">
        <v>3</v>
      </c>
      <c r="C381" s="782" t="s">
        <v>201</v>
      </c>
      <c r="D381" s="782"/>
      <c r="E381" s="712"/>
      <c r="F381" s="712"/>
      <c r="G381" s="307"/>
      <c r="H381" s="727"/>
      <c r="I381" s="308">
        <f t="shared" si="523"/>
        <v>0</v>
      </c>
      <c r="J381" s="308">
        <f t="shared" si="524"/>
        <v>0</v>
      </c>
      <c r="K381" s="663"/>
      <c r="L381" s="663"/>
      <c r="M381" s="663"/>
      <c r="N381" s="721">
        <f t="shared" si="525"/>
        <v>0</v>
      </c>
      <c r="O381" s="335"/>
      <c r="P381" s="304"/>
      <c r="Q381" s="304"/>
      <c r="R381" s="304"/>
      <c r="S381" s="304"/>
      <c r="T381" s="304"/>
      <c r="U381" s="304"/>
      <c r="V381" s="304"/>
      <c r="W381" s="304"/>
      <c r="X381" s="304"/>
      <c r="Y381" s="304"/>
      <c r="Z381" s="304"/>
      <c r="AA381" s="304"/>
    </row>
    <row r="382" spans="1:27" hidden="1" x14ac:dyDescent="0.8">
      <c r="A382" s="808"/>
      <c r="B382" s="809"/>
      <c r="C382" s="809"/>
      <c r="D382" s="809"/>
      <c r="E382" s="713"/>
      <c r="F382" s="713"/>
      <c r="G382" s="307"/>
      <c r="H382" s="727"/>
      <c r="I382" s="308">
        <f t="shared" si="523"/>
        <v>0</v>
      </c>
      <c r="J382" s="308">
        <f t="shared" si="524"/>
        <v>0</v>
      </c>
      <c r="K382" s="663"/>
      <c r="L382" s="663"/>
      <c r="M382" s="663"/>
      <c r="N382" s="721">
        <f t="shared" si="525"/>
        <v>0</v>
      </c>
      <c r="O382" s="335"/>
      <c r="P382" s="304"/>
      <c r="Q382" s="304"/>
      <c r="R382" s="304"/>
      <c r="S382" s="304"/>
      <c r="T382" s="304"/>
      <c r="U382" s="304"/>
      <c r="V382" s="304"/>
      <c r="W382" s="304"/>
      <c r="X382" s="304"/>
      <c r="Y382" s="304"/>
      <c r="Z382" s="304"/>
      <c r="AA382" s="304"/>
    </row>
    <row r="383" spans="1:27" x14ac:dyDescent="0.8">
      <c r="A383" s="611" t="s">
        <v>97</v>
      </c>
      <c r="B383" s="705" t="s">
        <v>1</v>
      </c>
      <c r="C383" s="782" t="s">
        <v>367</v>
      </c>
      <c r="D383" s="782"/>
      <c r="E383" s="712"/>
      <c r="F383" s="712"/>
      <c r="G383" s="307">
        <f>Z333</f>
        <v>1556755.16</v>
      </c>
      <c r="H383" s="727"/>
      <c r="I383" s="308">
        <f t="shared" ref="I383" si="526">G383+H383</f>
        <v>1556755.16</v>
      </c>
      <c r="J383" s="308">
        <f t="shared" ref="J383" si="527">H383+I383</f>
        <v>1556755.16</v>
      </c>
      <c r="K383" s="663">
        <f>AE321</f>
        <v>0</v>
      </c>
      <c r="L383" s="663">
        <v>0</v>
      </c>
      <c r="M383" s="663"/>
      <c r="N383" s="721">
        <f t="shared" si="525"/>
        <v>0</v>
      </c>
      <c r="O383" s="335"/>
      <c r="P383" s="304"/>
      <c r="Q383" s="304"/>
      <c r="R383" s="304"/>
      <c r="S383" s="309"/>
      <c r="T383" s="309"/>
      <c r="U383" s="309"/>
      <c r="V383" s="281"/>
      <c r="W383" s="304"/>
      <c r="X383" s="304"/>
      <c r="Y383" s="281"/>
      <c r="Z383" s="304"/>
      <c r="AA383" s="304"/>
    </row>
    <row r="384" spans="1:27" x14ac:dyDescent="0.8">
      <c r="A384" s="613" t="s">
        <v>236</v>
      </c>
      <c r="B384" s="538" t="s">
        <v>212</v>
      </c>
      <c r="C384" s="732" t="s">
        <v>235</v>
      </c>
      <c r="D384" s="733"/>
      <c r="E384" s="712"/>
      <c r="F384" s="712"/>
      <c r="G384" s="307">
        <v>0</v>
      </c>
      <c r="H384" s="728"/>
      <c r="I384" s="308">
        <f t="shared" si="523"/>
        <v>0</v>
      </c>
      <c r="J384" s="308">
        <f t="shared" si="524"/>
        <v>0</v>
      </c>
      <c r="K384" s="663"/>
      <c r="L384" s="663"/>
      <c r="M384" s="663"/>
      <c r="N384" s="721">
        <f t="shared" si="525"/>
        <v>0</v>
      </c>
      <c r="O384" s="335"/>
      <c r="P384" s="304"/>
      <c r="Q384" s="304"/>
      <c r="R384" s="304"/>
      <c r="S384" s="304"/>
      <c r="T384" s="304"/>
      <c r="U384" s="304"/>
      <c r="V384" s="304"/>
      <c r="W384" s="304"/>
      <c r="X384" s="304"/>
      <c r="Y384" s="304"/>
      <c r="Z384" s="304"/>
      <c r="AA384" s="304"/>
    </row>
    <row r="385" spans="1:27" x14ac:dyDescent="0.8">
      <c r="A385" s="612">
        <v>2700</v>
      </c>
      <c r="B385" s="705" t="s">
        <v>7</v>
      </c>
      <c r="C385" s="782" t="s">
        <v>239</v>
      </c>
      <c r="D385" s="782"/>
      <c r="E385" s="712"/>
      <c r="F385" s="712"/>
      <c r="G385" s="307">
        <v>0</v>
      </c>
      <c r="H385" s="308">
        <f>'ONERI DI URBANIZZAZIONE 2021'!J17</f>
        <v>100000</v>
      </c>
      <c r="I385" s="308">
        <v>0</v>
      </c>
      <c r="J385" s="308">
        <f t="shared" si="524"/>
        <v>100000</v>
      </c>
      <c r="K385" s="663">
        <v>0</v>
      </c>
      <c r="L385" s="663"/>
      <c r="M385" s="663"/>
      <c r="N385" s="721">
        <f t="shared" si="525"/>
        <v>0</v>
      </c>
      <c r="O385" s="335"/>
      <c r="P385" s="304"/>
      <c r="Q385" s="304"/>
      <c r="R385" s="304"/>
      <c r="S385" s="304"/>
      <c r="T385" s="304"/>
      <c r="U385" s="304"/>
      <c r="V385" s="304"/>
      <c r="W385" s="304"/>
      <c r="X385" s="304"/>
      <c r="Y385" s="304"/>
      <c r="Z385" s="304"/>
      <c r="AA385" s="304"/>
    </row>
    <row r="386" spans="1:27" ht="113.45" hidden="1" customHeight="1" x14ac:dyDescent="0.8">
      <c r="A386" s="612">
        <v>2900</v>
      </c>
      <c r="B386" s="306">
        <v>0</v>
      </c>
      <c r="C386" s="732" t="s">
        <v>298</v>
      </c>
      <c r="D386" s="733"/>
      <c r="E386" s="712"/>
      <c r="F386" s="712"/>
      <c r="G386" s="307"/>
      <c r="H386" s="655">
        <v>0</v>
      </c>
      <c r="I386" s="308"/>
      <c r="J386" s="308">
        <f t="shared" si="524"/>
        <v>0</v>
      </c>
      <c r="K386" s="663">
        <f>AK297+AK234</f>
        <v>0</v>
      </c>
      <c r="L386" s="663">
        <v>0</v>
      </c>
      <c r="M386" s="663"/>
      <c r="N386" s="721">
        <f t="shared" si="525"/>
        <v>0</v>
      </c>
      <c r="O386" s="335"/>
      <c r="P386" s="304"/>
      <c r="Q386" s="304"/>
      <c r="R386" s="304"/>
      <c r="S386" s="304"/>
      <c r="T386" s="304"/>
      <c r="U386" s="304"/>
      <c r="V386" s="304"/>
      <c r="W386" s="304"/>
      <c r="X386" s="304"/>
      <c r="Y386" s="304"/>
      <c r="Z386" s="304"/>
      <c r="AA386" s="304"/>
    </row>
    <row r="387" spans="1:27" ht="113.45" hidden="1" customHeight="1" x14ac:dyDescent="0.8">
      <c r="A387" s="612">
        <v>2530</v>
      </c>
      <c r="B387" s="705" t="s">
        <v>209</v>
      </c>
      <c r="C387" s="782" t="s">
        <v>210</v>
      </c>
      <c r="D387" s="782"/>
      <c r="E387" s="712"/>
      <c r="F387" s="712"/>
      <c r="G387" s="307">
        <f>AC180+AC210+AC279</f>
        <v>0</v>
      </c>
      <c r="H387" s="805"/>
      <c r="I387" s="308">
        <f t="shared" si="523"/>
        <v>0</v>
      </c>
      <c r="J387" s="308">
        <f t="shared" si="524"/>
        <v>0</v>
      </c>
      <c r="K387" s="663">
        <f>AE180+AE210+AE279</f>
        <v>0</v>
      </c>
      <c r="L387" s="663">
        <v>0</v>
      </c>
      <c r="M387" s="663"/>
      <c r="N387" s="721">
        <f t="shared" si="525"/>
        <v>0</v>
      </c>
      <c r="O387" s="335"/>
      <c r="P387" s="304"/>
      <c r="Q387" s="304"/>
      <c r="R387" s="304"/>
      <c r="S387" s="304"/>
      <c r="T387" s="304"/>
      <c r="U387" s="304"/>
      <c r="V387" s="304"/>
      <c r="W387" s="304"/>
      <c r="X387" s="304"/>
      <c r="Y387" s="304"/>
      <c r="Z387" s="304"/>
      <c r="AA387" s="304"/>
    </row>
    <row r="388" spans="1:27" ht="113.45" hidden="1" customHeight="1" x14ac:dyDescent="0.8">
      <c r="A388" s="612">
        <v>2530</v>
      </c>
      <c r="B388" s="705" t="s">
        <v>241</v>
      </c>
      <c r="C388" s="782" t="s">
        <v>251</v>
      </c>
      <c r="D388" s="782"/>
      <c r="E388" s="712"/>
      <c r="F388" s="712"/>
      <c r="G388" s="307">
        <f>AC192+AC309</f>
        <v>0</v>
      </c>
      <c r="H388" s="806"/>
      <c r="I388" s="308">
        <f t="shared" ref="I388" si="528">G388+H388</f>
        <v>0</v>
      </c>
      <c r="J388" s="308">
        <f t="shared" si="524"/>
        <v>0</v>
      </c>
      <c r="K388" s="663">
        <f>AE192+AE309</f>
        <v>0</v>
      </c>
      <c r="L388" s="663"/>
      <c r="M388" s="663"/>
      <c r="N388" s="721">
        <f t="shared" si="525"/>
        <v>0</v>
      </c>
      <c r="O388" s="335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</row>
    <row r="389" spans="1:27" ht="113.45" hidden="1" customHeight="1" x14ac:dyDescent="0.8">
      <c r="A389" s="611" t="s">
        <v>111</v>
      </c>
      <c r="B389" s="705" t="s">
        <v>7</v>
      </c>
      <c r="C389" s="782" t="s">
        <v>180</v>
      </c>
      <c r="D389" s="782"/>
      <c r="E389" s="712"/>
      <c r="F389" s="712"/>
      <c r="G389" s="307">
        <f>AJ312</f>
        <v>0</v>
      </c>
      <c r="H389" s="807"/>
      <c r="I389" s="308">
        <f t="shared" si="523"/>
        <v>0</v>
      </c>
      <c r="J389" s="308">
        <f t="shared" si="524"/>
        <v>0</v>
      </c>
      <c r="K389" s="663">
        <f>AK312</f>
        <v>0</v>
      </c>
      <c r="L389" s="663">
        <v>0</v>
      </c>
      <c r="M389" s="663"/>
      <c r="N389" s="721">
        <f t="shared" si="525"/>
        <v>0</v>
      </c>
      <c r="O389" s="335"/>
      <c r="P389" s="304"/>
      <c r="Q389" s="304"/>
      <c r="R389" s="304"/>
      <c r="S389" s="654"/>
      <c r="T389" s="304"/>
      <c r="U389" s="304"/>
      <c r="V389" s="304"/>
      <c r="W389" s="304"/>
      <c r="X389" s="304"/>
      <c r="Y389" s="304"/>
      <c r="Z389" s="304"/>
      <c r="AA389" s="304"/>
    </row>
    <row r="390" spans="1:27" ht="69.95" customHeight="1" thickBot="1" x14ac:dyDescent="0.85">
      <c r="A390" s="803"/>
      <c r="B390" s="804"/>
      <c r="C390" s="804"/>
      <c r="D390" s="804"/>
      <c r="E390" s="714">
        <f>SUM(E353:E385)</f>
        <v>14000</v>
      </c>
      <c r="F390" s="714"/>
      <c r="G390" s="327">
        <f t="shared" ref="G390:N390" si="529">SUM(G353:G389)</f>
        <v>3471370</v>
      </c>
      <c r="H390" s="327">
        <f t="shared" si="529"/>
        <v>140000</v>
      </c>
      <c r="I390" s="327">
        <f t="shared" si="529"/>
        <v>2319524.65</v>
      </c>
      <c r="J390" s="327">
        <f t="shared" si="529"/>
        <v>2459524.65</v>
      </c>
      <c r="K390" s="327">
        <f t="shared" si="529"/>
        <v>0</v>
      </c>
      <c r="L390" s="327">
        <f t="shared" si="529"/>
        <v>0</v>
      </c>
      <c r="M390" s="327">
        <f t="shared" si="529"/>
        <v>0</v>
      </c>
      <c r="N390" s="722">
        <f t="shared" si="529"/>
        <v>0</v>
      </c>
      <c r="O390" s="336"/>
      <c r="P390" s="304"/>
      <c r="Q390" s="311"/>
      <c r="R390" s="304"/>
      <c r="S390" s="304"/>
      <c r="T390" s="304"/>
      <c r="U390" s="304"/>
      <c r="V390" s="304"/>
      <c r="W390" s="304"/>
      <c r="X390" s="304"/>
      <c r="Y390" s="304"/>
      <c r="Z390" s="304"/>
      <c r="AA390" s="304"/>
    </row>
    <row r="391" spans="1:27" hidden="1" x14ac:dyDescent="0.8">
      <c r="A391" s="801"/>
      <c r="B391" s="801"/>
      <c r="C391" s="801"/>
      <c r="D391" s="801"/>
      <c r="E391" s="801"/>
      <c r="F391" s="801"/>
      <c r="G391" s="801"/>
      <c r="H391" s="801"/>
      <c r="I391" s="801"/>
      <c r="J391" s="802"/>
      <c r="K391" s="325"/>
      <c r="L391" s="547"/>
      <c r="M391" s="312">
        <f>-AP345</f>
        <v>-960201.08</v>
      </c>
      <c r="N391" s="312"/>
      <c r="O391" s="312"/>
      <c r="P391" s="312"/>
      <c r="Q391" s="312"/>
      <c r="R391" s="312">
        <f>-AQ345</f>
        <v>960201.08</v>
      </c>
      <c r="T391" s="329">
        <f t="shared" ref="T391:T397" si="530">S391</f>
        <v>0</v>
      </c>
    </row>
    <row r="392" spans="1:27" hidden="1" x14ac:dyDescent="0.8">
      <c r="A392" s="799"/>
      <c r="B392" s="799"/>
      <c r="C392" s="799"/>
      <c r="D392" s="799"/>
      <c r="E392" s="799"/>
      <c r="F392" s="799"/>
      <c r="G392" s="799"/>
      <c r="H392" s="799"/>
      <c r="I392" s="799"/>
      <c r="J392" s="800"/>
      <c r="K392" s="323"/>
      <c r="L392" s="546"/>
      <c r="M392" s="313" t="e">
        <f>#REF!+#REF!</f>
        <v>#REF!</v>
      </c>
      <c r="N392" s="313"/>
      <c r="O392" s="313"/>
      <c r="P392" s="313"/>
      <c r="Q392" s="313"/>
      <c r="R392" s="313" t="e">
        <f>#REF!+J356</f>
        <v>#REF!</v>
      </c>
      <c r="T392" s="328">
        <f t="shared" si="530"/>
        <v>0</v>
      </c>
    </row>
    <row r="393" spans="1:27" hidden="1" x14ac:dyDescent="0.8">
      <c r="A393" s="799"/>
      <c r="B393" s="799"/>
      <c r="C393" s="799"/>
      <c r="D393" s="799"/>
      <c r="E393" s="799"/>
      <c r="F393" s="799"/>
      <c r="G393" s="799"/>
      <c r="H393" s="799"/>
      <c r="I393" s="799"/>
      <c r="J393" s="800"/>
      <c r="K393" s="323"/>
      <c r="L393" s="546"/>
      <c r="M393" s="313">
        <f>N353</f>
        <v>0</v>
      </c>
      <c r="N393" s="313"/>
      <c r="O393" s="313"/>
      <c r="P393" s="313"/>
      <c r="Q393" s="313"/>
      <c r="R393" s="313">
        <f>Q353</f>
        <v>0</v>
      </c>
      <c r="T393" s="328">
        <f t="shared" si="530"/>
        <v>0</v>
      </c>
    </row>
    <row r="394" spans="1:27" hidden="1" x14ac:dyDescent="0.8">
      <c r="A394" s="799"/>
      <c r="B394" s="799"/>
      <c r="C394" s="799"/>
      <c r="D394" s="799"/>
      <c r="E394" s="799"/>
      <c r="F394" s="799"/>
      <c r="G394" s="799"/>
      <c r="H394" s="799"/>
      <c r="I394" s="799"/>
      <c r="J394" s="800"/>
      <c r="K394" s="323"/>
      <c r="L394" s="546"/>
      <c r="M394" s="313"/>
      <c r="N394" s="313"/>
      <c r="O394" s="313"/>
      <c r="P394" s="313"/>
      <c r="Q394" s="313"/>
      <c r="R394" s="313"/>
      <c r="T394" s="328">
        <f t="shared" si="530"/>
        <v>0</v>
      </c>
    </row>
    <row r="395" spans="1:27" hidden="1" x14ac:dyDescent="0.8">
      <c r="A395" s="797"/>
      <c r="B395" s="797"/>
      <c r="C395" s="797"/>
      <c r="D395" s="797"/>
      <c r="E395" s="797"/>
      <c r="F395" s="797"/>
      <c r="G395" s="797"/>
      <c r="H395" s="797"/>
      <c r="I395" s="797"/>
      <c r="J395" s="798"/>
      <c r="K395" s="322"/>
      <c r="L395" s="545"/>
      <c r="M395" s="314" t="e">
        <f>#REF!-(M392+M393+M394)</f>
        <v>#REF!</v>
      </c>
      <c r="N395" s="314"/>
      <c r="O395" s="314"/>
      <c r="P395" s="314"/>
      <c r="Q395" s="314"/>
      <c r="R395" s="314" t="e">
        <f>J390-(R392+R393+R394)</f>
        <v>#REF!</v>
      </c>
      <c r="S395" s="310">
        <f>I345-G390</f>
        <v>0</v>
      </c>
      <c r="T395" s="328">
        <f t="shared" si="530"/>
        <v>0</v>
      </c>
    </row>
    <row r="396" spans="1:27" hidden="1" x14ac:dyDescent="0.8">
      <c r="T396" s="328">
        <f t="shared" si="530"/>
        <v>0</v>
      </c>
    </row>
    <row r="397" spans="1:27" hidden="1" x14ac:dyDescent="0.8">
      <c r="T397" s="328">
        <f t="shared" si="530"/>
        <v>0</v>
      </c>
    </row>
    <row r="398" spans="1:27" x14ac:dyDescent="0.8">
      <c r="R398" s="319"/>
    </row>
    <row r="399" spans="1:27" x14ac:dyDescent="0.8">
      <c r="A399" s="207" t="s">
        <v>221</v>
      </c>
      <c r="B399" s="163"/>
      <c r="C399" s="315"/>
      <c r="D399" s="163"/>
      <c r="E399" s="163"/>
      <c r="F399" s="163"/>
      <c r="R399" s="319"/>
    </row>
    <row r="400" spans="1:27" x14ac:dyDescent="0.8">
      <c r="A400" s="331" t="s">
        <v>368</v>
      </c>
      <c r="B400" s="331"/>
      <c r="C400" s="332"/>
      <c r="D400" s="331"/>
      <c r="E400" s="331"/>
      <c r="F400" s="331"/>
      <c r="G400" s="333"/>
      <c r="H400" s="330">
        <f>I345-G390</f>
        <v>0</v>
      </c>
      <c r="R400" s="319"/>
    </row>
    <row r="401" spans="1:19" x14ac:dyDescent="0.8">
      <c r="A401" s="331" t="s">
        <v>369</v>
      </c>
      <c r="B401" s="331"/>
      <c r="C401" s="332"/>
      <c r="D401" s="331"/>
      <c r="E401" s="331"/>
      <c r="F401" s="331"/>
      <c r="G401" s="333"/>
      <c r="H401" s="330">
        <f>G390-AM345</f>
        <v>0</v>
      </c>
      <c r="M401" s="310"/>
      <c r="N401" s="310"/>
      <c r="O401" s="310"/>
      <c r="P401" s="310"/>
      <c r="Q401" s="310"/>
      <c r="R401" s="310"/>
    </row>
    <row r="402" spans="1:19" x14ac:dyDescent="0.8">
      <c r="A402" s="331" t="s">
        <v>370</v>
      </c>
      <c r="B402" s="331"/>
      <c r="C402" s="332"/>
      <c r="D402" s="331"/>
      <c r="E402" s="331"/>
      <c r="F402" s="331"/>
      <c r="G402" s="333"/>
      <c r="H402" s="330">
        <f>I345-G359-I390</f>
        <v>0</v>
      </c>
      <c r="M402" s="310"/>
      <c r="N402" s="310"/>
      <c r="O402" s="310"/>
      <c r="P402" s="310"/>
      <c r="Q402" s="310"/>
      <c r="R402" s="310"/>
    </row>
    <row r="403" spans="1:19" x14ac:dyDescent="0.8">
      <c r="A403" s="331" t="s">
        <v>371</v>
      </c>
      <c r="B403" s="331"/>
      <c r="C403" s="332"/>
      <c r="D403" s="331"/>
      <c r="E403" s="331"/>
      <c r="F403" s="331"/>
      <c r="G403" s="333"/>
      <c r="H403" s="330">
        <f>K390+M345+N345-J345</f>
        <v>1151845.3500000001</v>
      </c>
      <c r="M403" s="310"/>
      <c r="N403" s="310"/>
      <c r="O403" s="310"/>
      <c r="P403" s="310"/>
      <c r="Q403" s="310"/>
      <c r="R403" s="310"/>
      <c r="S403" s="310"/>
    </row>
    <row r="404" spans="1:19" x14ac:dyDescent="0.8">
      <c r="A404" s="331" t="s">
        <v>372</v>
      </c>
      <c r="H404" s="330">
        <f>N390-L390+M345+N345-J345-M390</f>
        <v>1151845.3500000001</v>
      </c>
    </row>
    <row r="405" spans="1:19" x14ac:dyDescent="0.8">
      <c r="A405" s="707" t="s">
        <v>351</v>
      </c>
      <c r="B405" s="708"/>
      <c r="C405" s="707"/>
      <c r="D405" s="709"/>
      <c r="E405" s="709"/>
      <c r="F405" s="709"/>
      <c r="G405" s="709"/>
      <c r="H405" s="710">
        <f>I12+I27+I63+I69+I87+I111+I114+I186+I189+I234+I237+I315+I342</f>
        <v>167312.36000000002</v>
      </c>
    </row>
    <row r="406" spans="1:19" x14ac:dyDescent="0.8">
      <c r="A406" s="707" t="s">
        <v>377</v>
      </c>
      <c r="B406" s="708"/>
      <c r="C406" s="707"/>
      <c r="D406" s="709"/>
      <c r="E406" s="709"/>
      <c r="F406" s="709"/>
      <c r="G406" s="709"/>
      <c r="H406" s="710">
        <f>M12+M114+M186+M237+M315+M342</f>
        <v>19312.36</v>
      </c>
    </row>
    <row r="407" spans="1:19" x14ac:dyDescent="0.8">
      <c r="A407" s="707" t="s">
        <v>378</v>
      </c>
      <c r="B407" s="708"/>
      <c r="C407" s="707"/>
      <c r="D407" s="709"/>
      <c r="E407" s="709"/>
      <c r="F407" s="709"/>
      <c r="G407" s="709"/>
      <c r="H407" s="710">
        <f>H405-H406</f>
        <v>148000</v>
      </c>
    </row>
    <row r="408" spans="1:19" x14ac:dyDescent="0.8">
      <c r="A408" s="697" t="s">
        <v>352</v>
      </c>
      <c r="B408" s="698"/>
      <c r="C408" s="697"/>
      <c r="D408" s="699"/>
      <c r="E408" s="699"/>
      <c r="F408" s="699"/>
      <c r="G408" s="699"/>
      <c r="H408" s="700">
        <f>I18+I21+I291+I300+I249</f>
        <v>16188</v>
      </c>
    </row>
    <row r="409" spans="1:19" x14ac:dyDescent="0.8">
      <c r="A409" s="163" t="s">
        <v>353</v>
      </c>
      <c r="H409" s="696">
        <f>I45+I150+I210+I246+I297+I75+I213+I228+I240+I243+I333+I216</f>
        <v>3287869.64</v>
      </c>
    </row>
    <row r="410" spans="1:19" x14ac:dyDescent="0.8">
      <c r="A410" s="163" t="s">
        <v>375</v>
      </c>
      <c r="H410" s="696">
        <f>M75+M213+M228+M240+M333+M216</f>
        <v>1130580.99</v>
      </c>
    </row>
    <row r="411" spans="1:19" x14ac:dyDescent="0.8">
      <c r="A411" s="163" t="s">
        <v>384</v>
      </c>
      <c r="H411" s="696">
        <f>Z345</f>
        <v>1805170.1</v>
      </c>
    </row>
    <row r="412" spans="1:19" x14ac:dyDescent="0.8">
      <c r="A412" s="163" t="s">
        <v>376</v>
      </c>
      <c r="H412" s="696">
        <f>H409-H410-H411</f>
        <v>352118.55000000028</v>
      </c>
    </row>
    <row r="413" spans="1:19" x14ac:dyDescent="0.8">
      <c r="A413" s="163" t="s">
        <v>383</v>
      </c>
      <c r="H413" s="696">
        <f>H405+H408+H409</f>
        <v>3471370</v>
      </c>
    </row>
    <row r="414" spans="1:19" x14ac:dyDescent="0.8">
      <c r="A414" s="701" t="s">
        <v>385</v>
      </c>
      <c r="B414" s="702"/>
      <c r="C414" s="701"/>
      <c r="D414" s="703"/>
      <c r="E414" s="703"/>
      <c r="F414" s="703"/>
      <c r="G414" s="703"/>
      <c r="H414" s="704">
        <f>H407+H412</f>
        <v>500118.55000000028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5EF7DC13-6DBB-42ED-94C3-DAFA0C29F984}" scale="40" fitToPage="1" hiddenRows="1" hiddenColumns="1" topLeftCell="D1">
      <selection activeCell="P137" sqref="P137"/>
      <pageMargins left="0.23622047244094491" right="0.23622047244094491" top="0.74803149606299213" bottom="0.74803149606299213" header="0.31496062992125984" footer="0.31496062992125984"/>
      <pageSetup paperSize="8" scale="20" fitToHeight="3" orientation="landscape" r:id="rId1"/>
      <headerFooter>
        <oddFooter>&amp;L&amp;N</oddFooter>
      </headerFooter>
    </customSheetView>
  </customSheetViews>
  <mergeCells count="975">
    <mergeCell ref="H211:H213"/>
    <mergeCell ref="AD211:AD213"/>
    <mergeCell ref="AL211:AL213"/>
    <mergeCell ref="E343:F345"/>
    <mergeCell ref="F301:F303"/>
    <mergeCell ref="F304:F306"/>
    <mergeCell ref="F307:F309"/>
    <mergeCell ref="F310:F312"/>
    <mergeCell ref="F313:F315"/>
    <mergeCell ref="F316:F318"/>
    <mergeCell ref="F319:F321"/>
    <mergeCell ref="F322:F324"/>
    <mergeCell ref="F325:F327"/>
    <mergeCell ref="E325:E327"/>
    <mergeCell ref="E328:E330"/>
    <mergeCell ref="E331:E333"/>
    <mergeCell ref="E334:E336"/>
    <mergeCell ref="E337:E339"/>
    <mergeCell ref="E340:E342"/>
    <mergeCell ref="F292:F294"/>
    <mergeCell ref="F295:F297"/>
    <mergeCell ref="F298:F300"/>
    <mergeCell ref="F328:F330"/>
    <mergeCell ref="F331:F333"/>
    <mergeCell ref="F334:F336"/>
    <mergeCell ref="F337:F339"/>
    <mergeCell ref="F340:F342"/>
    <mergeCell ref="A211:A213"/>
    <mergeCell ref="B211:B213"/>
    <mergeCell ref="C211:D213"/>
    <mergeCell ref="E211:E213"/>
    <mergeCell ref="F211:F213"/>
    <mergeCell ref="F250:F252"/>
    <mergeCell ref="F253:F255"/>
    <mergeCell ref="F256:F258"/>
    <mergeCell ref="F259:F261"/>
    <mergeCell ref="F262:F264"/>
    <mergeCell ref="F265:F267"/>
    <mergeCell ref="F268:F270"/>
    <mergeCell ref="F271:F273"/>
    <mergeCell ref="F289:F291"/>
    <mergeCell ref="F217:F219"/>
    <mergeCell ref="F220:F222"/>
    <mergeCell ref="F223:F225"/>
    <mergeCell ref="F226:F228"/>
    <mergeCell ref="F229:F231"/>
    <mergeCell ref="F232:F234"/>
    <mergeCell ref="F235:F237"/>
    <mergeCell ref="F244:F246"/>
    <mergeCell ref="F247:F249"/>
    <mergeCell ref="F166:F168"/>
    <mergeCell ref="F169:F171"/>
    <mergeCell ref="F172:F174"/>
    <mergeCell ref="F175:F177"/>
    <mergeCell ref="F178:F180"/>
    <mergeCell ref="F181:F183"/>
    <mergeCell ref="F184:F186"/>
    <mergeCell ref="F187:F189"/>
    <mergeCell ref="F190:F192"/>
    <mergeCell ref="F139:F141"/>
    <mergeCell ref="F142:F144"/>
    <mergeCell ref="F145:F147"/>
    <mergeCell ref="F148:F150"/>
    <mergeCell ref="F151:F153"/>
    <mergeCell ref="F154:F156"/>
    <mergeCell ref="F157:F159"/>
    <mergeCell ref="F160:F162"/>
    <mergeCell ref="F163:F165"/>
    <mergeCell ref="F112:F114"/>
    <mergeCell ref="F115:F117"/>
    <mergeCell ref="F118:F120"/>
    <mergeCell ref="F121:F123"/>
    <mergeCell ref="F124:F126"/>
    <mergeCell ref="F127:F129"/>
    <mergeCell ref="F130:F132"/>
    <mergeCell ref="F133:F135"/>
    <mergeCell ref="F136:F138"/>
    <mergeCell ref="E292:E294"/>
    <mergeCell ref="E295:E297"/>
    <mergeCell ref="E298:E300"/>
    <mergeCell ref="E301:E303"/>
    <mergeCell ref="E304:E306"/>
    <mergeCell ref="E307:E309"/>
    <mergeCell ref="F40:F42"/>
    <mergeCell ref="F43:F45"/>
    <mergeCell ref="F46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  <mergeCell ref="F88:F90"/>
    <mergeCell ref="F91:F93"/>
    <mergeCell ref="E232:E234"/>
    <mergeCell ref="E235:E237"/>
    <mergeCell ref="E244:E246"/>
    <mergeCell ref="E247:E249"/>
    <mergeCell ref="E250:E252"/>
    <mergeCell ref="E253:E255"/>
    <mergeCell ref="E256:E258"/>
    <mergeCell ref="E259:E261"/>
    <mergeCell ref="E262:E264"/>
    <mergeCell ref="E175:E177"/>
    <mergeCell ref="E178:E180"/>
    <mergeCell ref="E181:E183"/>
    <mergeCell ref="E184:E186"/>
    <mergeCell ref="E187:E189"/>
    <mergeCell ref="E190:E192"/>
    <mergeCell ref="E193:E195"/>
    <mergeCell ref="E196:E198"/>
    <mergeCell ref="E199:E201"/>
    <mergeCell ref="E148:E150"/>
    <mergeCell ref="E151:E153"/>
    <mergeCell ref="E154:E156"/>
    <mergeCell ref="E157:E159"/>
    <mergeCell ref="E160:E162"/>
    <mergeCell ref="E163:E165"/>
    <mergeCell ref="E166:E168"/>
    <mergeCell ref="E169:E171"/>
    <mergeCell ref="E172:E174"/>
    <mergeCell ref="E121:E123"/>
    <mergeCell ref="E124:E126"/>
    <mergeCell ref="E127:E129"/>
    <mergeCell ref="E130:E132"/>
    <mergeCell ref="E133:E135"/>
    <mergeCell ref="E136:E138"/>
    <mergeCell ref="E139:E141"/>
    <mergeCell ref="E142:E144"/>
    <mergeCell ref="E145:E147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E5:F5"/>
    <mergeCell ref="E10:E12"/>
    <mergeCell ref="F10:F12"/>
    <mergeCell ref="E13:E15"/>
    <mergeCell ref="E16:E18"/>
    <mergeCell ref="E19:E21"/>
    <mergeCell ref="E22:E24"/>
    <mergeCell ref="E25:E27"/>
    <mergeCell ref="E28:E30"/>
    <mergeCell ref="F13:F15"/>
    <mergeCell ref="F16:F18"/>
    <mergeCell ref="F19:F21"/>
    <mergeCell ref="F22:F24"/>
    <mergeCell ref="F25:F27"/>
    <mergeCell ref="F28:F30"/>
    <mergeCell ref="AL337:AL339"/>
    <mergeCell ref="AD286:AD288"/>
    <mergeCell ref="AD292:AD294"/>
    <mergeCell ref="AD325:AD327"/>
    <mergeCell ref="AD268:AD270"/>
    <mergeCell ref="H274:H276"/>
    <mergeCell ref="AD328:AD330"/>
    <mergeCell ref="H334:H336"/>
    <mergeCell ref="AL334:AL336"/>
    <mergeCell ref="H328:H330"/>
    <mergeCell ref="AD334:AD336"/>
    <mergeCell ref="AD331:AD333"/>
    <mergeCell ref="AL331:AL333"/>
    <mergeCell ref="AD298:AD300"/>
    <mergeCell ref="AL310:AL312"/>
    <mergeCell ref="AL295:AL297"/>
    <mergeCell ref="AL289:AL291"/>
    <mergeCell ref="AL280:AL282"/>
    <mergeCell ref="AL301:AL303"/>
    <mergeCell ref="AL268:AL270"/>
    <mergeCell ref="H292:H294"/>
    <mergeCell ref="C325:D327"/>
    <mergeCell ref="A328:A330"/>
    <mergeCell ref="C386:D386"/>
    <mergeCell ref="AL298:AL300"/>
    <mergeCell ref="AD304:AD306"/>
    <mergeCell ref="AD301:AD303"/>
    <mergeCell ref="AL265:AL267"/>
    <mergeCell ref="C277:D279"/>
    <mergeCell ref="H280:H282"/>
    <mergeCell ref="C271:D273"/>
    <mergeCell ref="AL340:AL342"/>
    <mergeCell ref="AL328:AL330"/>
    <mergeCell ref="AL316:AL318"/>
    <mergeCell ref="H322:H324"/>
    <mergeCell ref="AL322:AL324"/>
    <mergeCell ref="AL304:AL306"/>
    <mergeCell ref="AL307:AL309"/>
    <mergeCell ref="H331:H333"/>
    <mergeCell ref="H319:H321"/>
    <mergeCell ref="AD340:AD342"/>
    <mergeCell ref="H340:H342"/>
    <mergeCell ref="AL319:AL321"/>
    <mergeCell ref="C383:D383"/>
    <mergeCell ref="C381:D381"/>
    <mergeCell ref="C298:D300"/>
    <mergeCell ref="C262:D264"/>
    <mergeCell ref="B265:B267"/>
    <mergeCell ref="C301:D303"/>
    <mergeCell ref="C292:D294"/>
    <mergeCell ref="A295:A297"/>
    <mergeCell ref="A283:A285"/>
    <mergeCell ref="A292:A294"/>
    <mergeCell ref="A298:A300"/>
    <mergeCell ref="B298:B300"/>
    <mergeCell ref="A262:A264"/>
    <mergeCell ref="B289:B291"/>
    <mergeCell ref="B277:B279"/>
    <mergeCell ref="B283:B285"/>
    <mergeCell ref="B280:B282"/>
    <mergeCell ref="B295:B297"/>
    <mergeCell ref="B262:B264"/>
    <mergeCell ref="C274:D276"/>
    <mergeCell ref="B274:B276"/>
    <mergeCell ref="B268:B270"/>
    <mergeCell ref="B271:B273"/>
    <mergeCell ref="C268:D270"/>
    <mergeCell ref="A286:A288"/>
    <mergeCell ref="C286:D288"/>
    <mergeCell ref="B322:B324"/>
    <mergeCell ref="B310:B312"/>
    <mergeCell ref="A304:A306"/>
    <mergeCell ref="B319:B321"/>
    <mergeCell ref="A313:A315"/>
    <mergeCell ref="B325:B327"/>
    <mergeCell ref="A325:A327"/>
    <mergeCell ref="B313:B315"/>
    <mergeCell ref="A316:A318"/>
    <mergeCell ref="B316:B318"/>
    <mergeCell ref="A307:A309"/>
    <mergeCell ref="B307:B309"/>
    <mergeCell ref="A310:A312"/>
    <mergeCell ref="B304:B306"/>
    <mergeCell ref="C178:D180"/>
    <mergeCell ref="B217:B219"/>
    <mergeCell ref="C217:D219"/>
    <mergeCell ref="A244:A246"/>
    <mergeCell ref="A247:A249"/>
    <mergeCell ref="A253:A255"/>
    <mergeCell ref="C208:D210"/>
    <mergeCell ref="C214:D216"/>
    <mergeCell ref="C181:D183"/>
    <mergeCell ref="C187:D189"/>
    <mergeCell ref="B187:B189"/>
    <mergeCell ref="A184:A186"/>
    <mergeCell ref="A223:A225"/>
    <mergeCell ref="B223:B225"/>
    <mergeCell ref="C223:D225"/>
    <mergeCell ref="A181:A183"/>
    <mergeCell ref="A193:A195"/>
    <mergeCell ref="B193:B195"/>
    <mergeCell ref="C193:D195"/>
    <mergeCell ref="A235:A237"/>
    <mergeCell ref="B220:B222"/>
    <mergeCell ref="C220:D222"/>
    <mergeCell ref="A220:A222"/>
    <mergeCell ref="B232:B234"/>
    <mergeCell ref="B82:B84"/>
    <mergeCell ref="A142:A144"/>
    <mergeCell ref="A334:A336"/>
    <mergeCell ref="B334:B336"/>
    <mergeCell ref="A160:A162"/>
    <mergeCell ref="A157:A159"/>
    <mergeCell ref="H184:H186"/>
    <mergeCell ref="B145:B147"/>
    <mergeCell ref="B151:B153"/>
    <mergeCell ref="B157:B159"/>
    <mergeCell ref="B160:B162"/>
    <mergeCell ref="A166:A168"/>
    <mergeCell ref="B166:B168"/>
    <mergeCell ref="H172:H174"/>
    <mergeCell ref="C175:D177"/>
    <mergeCell ref="C169:D171"/>
    <mergeCell ref="H169:H171"/>
    <mergeCell ref="C157:D159"/>
    <mergeCell ref="C151:D153"/>
    <mergeCell ref="C166:D168"/>
    <mergeCell ref="A217:A219"/>
    <mergeCell ref="A271:A273"/>
    <mergeCell ref="B286:B288"/>
    <mergeCell ref="A277:A279"/>
    <mergeCell ref="H154:H156"/>
    <mergeCell ref="A172:A174"/>
    <mergeCell ref="H163:H165"/>
    <mergeCell ref="A76:A78"/>
    <mergeCell ref="C79:D81"/>
    <mergeCell ref="A85:A87"/>
    <mergeCell ref="A82:A84"/>
    <mergeCell ref="B172:B174"/>
    <mergeCell ref="B169:B171"/>
    <mergeCell ref="B76:B78"/>
    <mergeCell ref="A91:A93"/>
    <mergeCell ref="A103:A105"/>
    <mergeCell ref="B106:B108"/>
    <mergeCell ref="C82:D84"/>
    <mergeCell ref="H82:H84"/>
    <mergeCell ref="A133:A135"/>
    <mergeCell ref="A151:A153"/>
    <mergeCell ref="B148:B150"/>
    <mergeCell ref="C148:D150"/>
    <mergeCell ref="B142:B144"/>
    <mergeCell ref="B133:B135"/>
    <mergeCell ref="B130:B132"/>
    <mergeCell ref="B127:B129"/>
    <mergeCell ref="B139:B141"/>
    <mergeCell ref="H178:H180"/>
    <mergeCell ref="A175:A177"/>
    <mergeCell ref="B175:B177"/>
    <mergeCell ref="A163:A165"/>
    <mergeCell ref="C85:D87"/>
    <mergeCell ref="H85:H87"/>
    <mergeCell ref="A127:A129"/>
    <mergeCell ref="A136:A138"/>
    <mergeCell ref="B121:B123"/>
    <mergeCell ref="A100:A102"/>
    <mergeCell ref="B97:B99"/>
    <mergeCell ref="A112:A114"/>
    <mergeCell ref="A88:A90"/>
    <mergeCell ref="C136:D138"/>
    <mergeCell ref="B85:B87"/>
    <mergeCell ref="A178:A180"/>
    <mergeCell ref="B178:B180"/>
    <mergeCell ref="B112:B114"/>
    <mergeCell ref="B94:B96"/>
    <mergeCell ref="A106:A108"/>
    <mergeCell ref="A109:A111"/>
    <mergeCell ref="B109:B111"/>
    <mergeCell ref="B100:B102"/>
    <mergeCell ref="B103:B105"/>
    <mergeCell ref="AL55:AL57"/>
    <mergeCell ref="AL40:AL42"/>
    <mergeCell ref="AL52:AL54"/>
    <mergeCell ref="AL43:AL45"/>
    <mergeCell ref="AD55:AD57"/>
    <mergeCell ref="AN3:AN6"/>
    <mergeCell ref="AO3:AO6"/>
    <mergeCell ref="AJ5:AL5"/>
    <mergeCell ref="AM3:AM6"/>
    <mergeCell ref="AD10:AD12"/>
    <mergeCell ref="AD16:AD18"/>
    <mergeCell ref="AD31:AD33"/>
    <mergeCell ref="AD25:AD27"/>
    <mergeCell ref="AD37:AD39"/>
    <mergeCell ref="AL28:AL30"/>
    <mergeCell ref="AL7:AL9"/>
    <mergeCell ref="AD22:AD24"/>
    <mergeCell ref="AL19:AL21"/>
    <mergeCell ref="AC5:AD5"/>
    <mergeCell ref="AL34:AL36"/>
    <mergeCell ref="AL31:AL33"/>
    <mergeCell ref="AD34:AD36"/>
    <mergeCell ref="AD13:AD15"/>
    <mergeCell ref="AL13:AL15"/>
    <mergeCell ref="H19:H21"/>
    <mergeCell ref="AL37:AL39"/>
    <mergeCell ref="AL25:AL27"/>
    <mergeCell ref="AL22:AL24"/>
    <mergeCell ref="AD28:AD30"/>
    <mergeCell ref="AD19:AD21"/>
    <mergeCell ref="H25:H27"/>
    <mergeCell ref="H22:H24"/>
    <mergeCell ref="C34:D36"/>
    <mergeCell ref="H37:H39"/>
    <mergeCell ref="H31:H33"/>
    <mergeCell ref="C28:D30"/>
    <mergeCell ref="E31:E33"/>
    <mergeCell ref="E34:E36"/>
    <mergeCell ref="E37:E39"/>
    <mergeCell ref="F31:F33"/>
    <mergeCell ref="F34:F36"/>
    <mergeCell ref="F37:F39"/>
    <mergeCell ref="H67:H69"/>
    <mergeCell ref="C46:D48"/>
    <mergeCell ref="H49:H51"/>
    <mergeCell ref="H46:H48"/>
    <mergeCell ref="AD70:AD72"/>
    <mergeCell ref="H70:H72"/>
    <mergeCell ref="AD76:AD78"/>
    <mergeCell ref="C70:D72"/>
    <mergeCell ref="AD79:AD81"/>
    <mergeCell ref="H79:H81"/>
    <mergeCell ref="AD46:AD48"/>
    <mergeCell ref="H55:H57"/>
    <mergeCell ref="H52:H54"/>
    <mergeCell ref="E46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AL70:AL72"/>
    <mergeCell ref="AL73:AL75"/>
    <mergeCell ref="H61:H63"/>
    <mergeCell ref="AD67:AD69"/>
    <mergeCell ref="AL91:AL93"/>
    <mergeCell ref="AD43:AD45"/>
    <mergeCell ref="AD40:AD42"/>
    <mergeCell ref="C13:D15"/>
    <mergeCell ref="AD52:AD54"/>
    <mergeCell ref="H43:H45"/>
    <mergeCell ref="C16:D18"/>
    <mergeCell ref="AL85:AL87"/>
    <mergeCell ref="C73:D75"/>
    <mergeCell ref="C91:D93"/>
    <mergeCell ref="AL64:AL66"/>
    <mergeCell ref="AL61:AL63"/>
    <mergeCell ref="AL67:AL69"/>
    <mergeCell ref="AL82:AL84"/>
    <mergeCell ref="AL76:AL78"/>
    <mergeCell ref="H73:H75"/>
    <mergeCell ref="AD73:AD75"/>
    <mergeCell ref="AL88:AL90"/>
    <mergeCell ref="AL79:AL81"/>
    <mergeCell ref="AL58:AL60"/>
    <mergeCell ref="AQ3:AQ6"/>
    <mergeCell ref="AP3:AP6"/>
    <mergeCell ref="AL16:AL18"/>
    <mergeCell ref="J5:J6"/>
    <mergeCell ref="S5:S6"/>
    <mergeCell ref="U5:U6"/>
    <mergeCell ref="C64:D66"/>
    <mergeCell ref="H28:H30"/>
    <mergeCell ref="C31:D33"/>
    <mergeCell ref="AD64:AD66"/>
    <mergeCell ref="AD61:AD63"/>
    <mergeCell ref="H34:H36"/>
    <mergeCell ref="H64:H66"/>
    <mergeCell ref="AL46:AL48"/>
    <mergeCell ref="AD49:AD51"/>
    <mergeCell ref="AL49:AL51"/>
    <mergeCell ref="P5:P6"/>
    <mergeCell ref="C25:D27"/>
    <mergeCell ref="H58:H60"/>
    <mergeCell ref="AD58:AD60"/>
    <mergeCell ref="C52:D54"/>
    <mergeCell ref="C7:D9"/>
    <mergeCell ref="C37:D39"/>
    <mergeCell ref="H16:H18"/>
    <mergeCell ref="C124:D126"/>
    <mergeCell ref="AD91:AD93"/>
    <mergeCell ref="H106:H108"/>
    <mergeCell ref="C106:D108"/>
    <mergeCell ref="H115:H117"/>
    <mergeCell ref="AL118:AL120"/>
    <mergeCell ref="AL115:AL117"/>
    <mergeCell ref="AL112:AL114"/>
    <mergeCell ref="AL106:AL108"/>
    <mergeCell ref="AD121:AD123"/>
    <mergeCell ref="AL121:AL123"/>
    <mergeCell ref="AD115:AD117"/>
    <mergeCell ref="C118:D120"/>
    <mergeCell ref="AD106:AD108"/>
    <mergeCell ref="AD109:AD111"/>
    <mergeCell ref="AD100:AD102"/>
    <mergeCell ref="C103:D105"/>
    <mergeCell ref="AD94:AD96"/>
    <mergeCell ref="C100:D102"/>
    <mergeCell ref="E106:E108"/>
    <mergeCell ref="E109:E111"/>
    <mergeCell ref="E112:E114"/>
    <mergeCell ref="E115:E117"/>
    <mergeCell ref="E118:E120"/>
    <mergeCell ref="AD85:AD87"/>
    <mergeCell ref="H97:H99"/>
    <mergeCell ref="C97:D99"/>
    <mergeCell ref="H103:H105"/>
    <mergeCell ref="AL94:AL96"/>
    <mergeCell ref="AL97:AL99"/>
    <mergeCell ref="C94:D96"/>
    <mergeCell ref="AD97:AD99"/>
    <mergeCell ref="AL109:AL111"/>
    <mergeCell ref="H88:H90"/>
    <mergeCell ref="C109:D111"/>
    <mergeCell ref="H109:H111"/>
    <mergeCell ref="AD88:AD90"/>
    <mergeCell ref="F94:F96"/>
    <mergeCell ref="F97:F99"/>
    <mergeCell ref="F100:F102"/>
    <mergeCell ref="F103:F105"/>
    <mergeCell ref="F106:F108"/>
    <mergeCell ref="F109:F111"/>
    <mergeCell ref="H136:H138"/>
    <mergeCell ref="H139:H141"/>
    <mergeCell ref="AA148:AA150"/>
    <mergeCell ref="AD142:AD144"/>
    <mergeCell ref="H145:H147"/>
    <mergeCell ref="H148:H150"/>
    <mergeCell ref="AD148:AD150"/>
    <mergeCell ref="AD136:AD138"/>
    <mergeCell ref="AD145:AD147"/>
    <mergeCell ref="AL145:AL147"/>
    <mergeCell ref="H133:H135"/>
    <mergeCell ref="AD103:AD105"/>
    <mergeCell ref="C88:D90"/>
    <mergeCell ref="C154:D156"/>
    <mergeCell ref="C139:D141"/>
    <mergeCell ref="H142:H144"/>
    <mergeCell ref="AA151:AA153"/>
    <mergeCell ref="AL148:AL150"/>
    <mergeCell ref="AD139:AD141"/>
    <mergeCell ref="AL142:AL144"/>
    <mergeCell ref="H151:H153"/>
    <mergeCell ref="AD151:AD153"/>
    <mergeCell ref="AL151:AL153"/>
    <mergeCell ref="AD154:AD156"/>
    <mergeCell ref="AL154:AL156"/>
    <mergeCell ref="AD133:AD135"/>
    <mergeCell ref="AL130:AL132"/>
    <mergeCell ref="AL133:AL135"/>
    <mergeCell ref="AL136:AL138"/>
    <mergeCell ref="H118:H120"/>
    <mergeCell ref="AL124:AL126"/>
    <mergeCell ref="H121:H123"/>
    <mergeCell ref="AL127:AL129"/>
    <mergeCell ref="H130:H132"/>
    <mergeCell ref="C357:D357"/>
    <mergeCell ref="C358:D358"/>
    <mergeCell ref="H13:H15"/>
    <mergeCell ref="Q5:Q6"/>
    <mergeCell ref="W5:W6"/>
    <mergeCell ref="AG5:AG6"/>
    <mergeCell ref="N5:N6"/>
    <mergeCell ref="AD112:AD114"/>
    <mergeCell ref="AD118:AD120"/>
    <mergeCell ref="AD124:AD126"/>
    <mergeCell ref="AD82:AD84"/>
    <mergeCell ref="A352:D352"/>
    <mergeCell ref="A340:A342"/>
    <mergeCell ref="C346:D348"/>
    <mergeCell ref="C340:D342"/>
    <mergeCell ref="C349:D351"/>
    <mergeCell ref="B340:B342"/>
    <mergeCell ref="H298:H300"/>
    <mergeCell ref="C353:D353"/>
    <mergeCell ref="C356:D356"/>
    <mergeCell ref="H304:H306"/>
    <mergeCell ref="C307:D309"/>
    <mergeCell ref="AD130:AD132"/>
    <mergeCell ref="AL10:AL12"/>
    <mergeCell ref="AI5:AI6"/>
    <mergeCell ref="AE5:AE6"/>
    <mergeCell ref="O5:O6"/>
    <mergeCell ref="A10:A12"/>
    <mergeCell ref="A337:A339"/>
    <mergeCell ref="C328:D330"/>
    <mergeCell ref="H337:H339"/>
    <mergeCell ref="B328:B330"/>
    <mergeCell ref="A322:A324"/>
    <mergeCell ref="A301:A303"/>
    <mergeCell ref="B301:B303"/>
    <mergeCell ref="A319:A321"/>
    <mergeCell ref="H76:H78"/>
    <mergeCell ref="C76:D78"/>
    <mergeCell ref="C115:D117"/>
    <mergeCell ref="C112:D114"/>
    <mergeCell ref="B331:B333"/>
    <mergeCell ref="C331:D333"/>
    <mergeCell ref="C337:D339"/>
    <mergeCell ref="A331:A333"/>
    <mergeCell ref="B337:B339"/>
    <mergeCell ref="A208:A210"/>
    <mergeCell ref="AD127:AD129"/>
    <mergeCell ref="C362:D362"/>
    <mergeCell ref="A382:D382"/>
    <mergeCell ref="C375:D375"/>
    <mergeCell ref="C372:D372"/>
    <mergeCell ref="AH1:AH2"/>
    <mergeCell ref="A5:A6"/>
    <mergeCell ref="B5:B6"/>
    <mergeCell ref="A16:A18"/>
    <mergeCell ref="Y5:Y6"/>
    <mergeCell ref="AB5:AB6"/>
    <mergeCell ref="H7:H9"/>
    <mergeCell ref="AD7:AD9"/>
    <mergeCell ref="Z5:AA5"/>
    <mergeCell ref="M5:M6"/>
    <mergeCell ref="G5:G6"/>
    <mergeCell ref="A1:AF2"/>
    <mergeCell ref="K5:K6"/>
    <mergeCell ref="C10:D12"/>
    <mergeCell ref="C5:D6"/>
    <mergeCell ref="I5:I6"/>
    <mergeCell ref="H5:H6"/>
    <mergeCell ref="L5:L6"/>
    <mergeCell ref="H10:H12"/>
    <mergeCell ref="A3:AL4"/>
    <mergeCell ref="I349:I351"/>
    <mergeCell ref="AD337:AD339"/>
    <mergeCell ref="C361:D361"/>
    <mergeCell ref="G347:AN347"/>
    <mergeCell ref="A395:J395"/>
    <mergeCell ref="A394:J394"/>
    <mergeCell ref="A393:J393"/>
    <mergeCell ref="A392:J392"/>
    <mergeCell ref="A391:J391"/>
    <mergeCell ref="A390:D390"/>
    <mergeCell ref="C389:D389"/>
    <mergeCell ref="C385:D385"/>
    <mergeCell ref="C384:D384"/>
    <mergeCell ref="C387:D387"/>
    <mergeCell ref="H387:H389"/>
    <mergeCell ref="C373:D373"/>
    <mergeCell ref="C376:D376"/>
    <mergeCell ref="C374:D374"/>
    <mergeCell ref="C379:D379"/>
    <mergeCell ref="C378:D378"/>
    <mergeCell ref="C371:D371"/>
    <mergeCell ref="C388:D388"/>
    <mergeCell ref="C370:D370"/>
    <mergeCell ref="C368:D368"/>
    <mergeCell ref="C322:D324"/>
    <mergeCell ref="AD319:AD321"/>
    <mergeCell ref="AD310:AD312"/>
    <mergeCell ref="H301:H303"/>
    <mergeCell ref="H310:H312"/>
    <mergeCell ref="AD322:AD324"/>
    <mergeCell ref="H313:H315"/>
    <mergeCell ref="AD313:AD315"/>
    <mergeCell ref="AL313:AL315"/>
    <mergeCell ref="C316:D318"/>
    <mergeCell ref="H316:H318"/>
    <mergeCell ref="AD316:AD318"/>
    <mergeCell ref="C310:D312"/>
    <mergeCell ref="H307:H309"/>
    <mergeCell ref="AD307:AD309"/>
    <mergeCell ref="C313:D315"/>
    <mergeCell ref="C304:D306"/>
    <mergeCell ref="C319:D321"/>
    <mergeCell ref="E310:E312"/>
    <mergeCell ref="E313:E315"/>
    <mergeCell ref="E316:E318"/>
    <mergeCell ref="E319:E321"/>
    <mergeCell ref="E322:E324"/>
    <mergeCell ref="C354:D354"/>
    <mergeCell ref="C334:D336"/>
    <mergeCell ref="AA328:AA330"/>
    <mergeCell ref="C367:D367"/>
    <mergeCell ref="C364:D364"/>
    <mergeCell ref="C369:D369"/>
    <mergeCell ref="C359:D359"/>
    <mergeCell ref="C360:D360"/>
    <mergeCell ref="H223:H225"/>
    <mergeCell ref="H226:H228"/>
    <mergeCell ref="C229:D231"/>
    <mergeCell ref="C226:D228"/>
    <mergeCell ref="C244:D246"/>
    <mergeCell ref="C280:D282"/>
    <mergeCell ref="C295:D297"/>
    <mergeCell ref="C265:D267"/>
    <mergeCell ref="C232:D234"/>
    <mergeCell ref="C247:D249"/>
    <mergeCell ref="C366:D366"/>
    <mergeCell ref="C365:D365"/>
    <mergeCell ref="C343:D345"/>
    <mergeCell ref="H325:H327"/>
    <mergeCell ref="C363:D363"/>
    <mergeCell ref="H353:H363"/>
    <mergeCell ref="B244:B246"/>
    <mergeCell ref="C235:D237"/>
    <mergeCell ref="H235:H237"/>
    <mergeCell ref="B235:B237"/>
    <mergeCell ref="H229:H231"/>
    <mergeCell ref="AL208:AL210"/>
    <mergeCell ref="AL292:AL294"/>
    <mergeCell ref="AL283:AL285"/>
    <mergeCell ref="AD235:AD237"/>
    <mergeCell ref="AD244:AD246"/>
    <mergeCell ref="AL250:AL252"/>
    <mergeCell ref="AD214:AD216"/>
    <mergeCell ref="H271:H273"/>
    <mergeCell ref="H247:H249"/>
    <mergeCell ref="H244:H246"/>
    <mergeCell ref="AD253:AD255"/>
    <mergeCell ref="AL232:AL234"/>
    <mergeCell ref="AD289:AD291"/>
    <mergeCell ref="AL214:AL216"/>
    <mergeCell ref="AL217:AL219"/>
    <mergeCell ref="AL229:AL231"/>
    <mergeCell ref="H277:H279"/>
    <mergeCell ref="B247:B249"/>
    <mergeCell ref="B292:B294"/>
    <mergeCell ref="AL262:AL264"/>
    <mergeCell ref="AD274:AD276"/>
    <mergeCell ref="AD208:AD210"/>
    <mergeCell ref="AL226:AL228"/>
    <mergeCell ref="AL223:AL225"/>
    <mergeCell ref="AD295:AD297"/>
    <mergeCell ref="H295:H297"/>
    <mergeCell ref="H289:H291"/>
    <mergeCell ref="H256:H258"/>
    <mergeCell ref="H250:H252"/>
    <mergeCell ref="H253:H255"/>
    <mergeCell ref="H259:H261"/>
    <mergeCell ref="H208:H210"/>
    <mergeCell ref="AD250:AD252"/>
    <mergeCell ref="H217:H219"/>
    <mergeCell ref="AD217:AD219"/>
    <mergeCell ref="H232:H234"/>
    <mergeCell ref="AD226:AD228"/>
    <mergeCell ref="AD223:AD225"/>
    <mergeCell ref="H220:H222"/>
    <mergeCell ref="AD220:AD222"/>
    <mergeCell ref="AD247:AD249"/>
    <mergeCell ref="AD232:AD234"/>
    <mergeCell ref="H286:H288"/>
    <mergeCell ref="AD262:AD264"/>
    <mergeCell ref="A268:A270"/>
    <mergeCell ref="A265:A267"/>
    <mergeCell ref="C283:D285"/>
    <mergeCell ref="C289:D291"/>
    <mergeCell ref="A274:A276"/>
    <mergeCell ref="H265:H267"/>
    <mergeCell ref="AD277:AD279"/>
    <mergeCell ref="AD283:AD285"/>
    <mergeCell ref="H283:H285"/>
    <mergeCell ref="E265:E267"/>
    <mergeCell ref="E268:E270"/>
    <mergeCell ref="E271:E273"/>
    <mergeCell ref="E274:E276"/>
    <mergeCell ref="E277:E279"/>
    <mergeCell ref="E280:E282"/>
    <mergeCell ref="E283:E285"/>
    <mergeCell ref="E286:E288"/>
    <mergeCell ref="E289:E291"/>
    <mergeCell ref="F274:F276"/>
    <mergeCell ref="F277:F279"/>
    <mergeCell ref="F280:F282"/>
    <mergeCell ref="F283:F285"/>
    <mergeCell ref="F286:F288"/>
    <mergeCell ref="B259:B261"/>
    <mergeCell ref="C259:D261"/>
    <mergeCell ref="C253:D255"/>
    <mergeCell ref="A259:A261"/>
    <mergeCell ref="A256:A258"/>
    <mergeCell ref="B256:B258"/>
    <mergeCell ref="C256:D258"/>
    <mergeCell ref="B250:B252"/>
    <mergeCell ref="C250:D252"/>
    <mergeCell ref="B253:B255"/>
    <mergeCell ref="A250:A252"/>
    <mergeCell ref="AL205:AL207"/>
    <mergeCell ref="AL277:AL279"/>
    <mergeCell ref="AL286:AL288"/>
    <mergeCell ref="AL253:AL255"/>
    <mergeCell ref="A289:A291"/>
    <mergeCell ref="A280:A282"/>
    <mergeCell ref="AD265:AD267"/>
    <mergeCell ref="AD256:AD258"/>
    <mergeCell ref="AD280:AD282"/>
    <mergeCell ref="A214:A216"/>
    <mergeCell ref="B214:B216"/>
    <mergeCell ref="B208:B210"/>
    <mergeCell ref="AL220:AL222"/>
    <mergeCell ref="AD205:AD207"/>
    <mergeCell ref="AL256:AL258"/>
    <mergeCell ref="AL259:AL261"/>
    <mergeCell ref="C205:D207"/>
    <mergeCell ref="AD259:AD261"/>
    <mergeCell ref="AD229:AD231"/>
    <mergeCell ref="A232:A234"/>
    <mergeCell ref="H268:H270"/>
    <mergeCell ref="AD271:AD273"/>
    <mergeCell ref="H262:H264"/>
    <mergeCell ref="A226:A228"/>
    <mergeCell ref="AD202:AD204"/>
    <mergeCell ref="A190:A192"/>
    <mergeCell ref="H202:H204"/>
    <mergeCell ref="B196:B198"/>
    <mergeCell ref="A199:A201"/>
    <mergeCell ref="A196:A198"/>
    <mergeCell ref="A205:A207"/>
    <mergeCell ref="A202:A204"/>
    <mergeCell ref="B202:B204"/>
    <mergeCell ref="C190:D192"/>
    <mergeCell ref="E202:E204"/>
    <mergeCell ref="E205:E207"/>
    <mergeCell ref="F193:F195"/>
    <mergeCell ref="F196:F198"/>
    <mergeCell ref="F199:F201"/>
    <mergeCell ref="F202:F204"/>
    <mergeCell ref="F205:F207"/>
    <mergeCell ref="B229:B231"/>
    <mergeCell ref="H193:H195"/>
    <mergeCell ref="H181:H183"/>
    <mergeCell ref="H205:H207"/>
    <mergeCell ref="H196:H198"/>
    <mergeCell ref="C196:D198"/>
    <mergeCell ref="C199:D201"/>
    <mergeCell ref="A187:A189"/>
    <mergeCell ref="B190:B192"/>
    <mergeCell ref="B205:B207"/>
    <mergeCell ref="B199:B201"/>
    <mergeCell ref="B184:B186"/>
    <mergeCell ref="C202:D204"/>
    <mergeCell ref="H214:H216"/>
    <mergeCell ref="A229:A231"/>
    <mergeCell ref="E208:E210"/>
    <mergeCell ref="E214:E216"/>
    <mergeCell ref="E217:E219"/>
    <mergeCell ref="E220:E222"/>
    <mergeCell ref="E223:E225"/>
    <mergeCell ref="E226:E228"/>
    <mergeCell ref="E229:E231"/>
    <mergeCell ref="F208:F210"/>
    <mergeCell ref="F214:F216"/>
    <mergeCell ref="AL202:AL204"/>
    <mergeCell ref="AL157:AL159"/>
    <mergeCell ref="C160:D162"/>
    <mergeCell ref="H175:H177"/>
    <mergeCell ref="A154:A156"/>
    <mergeCell ref="B154:B156"/>
    <mergeCell ref="B163:B165"/>
    <mergeCell ref="C163:D165"/>
    <mergeCell ref="C172:D174"/>
    <mergeCell ref="A169:A171"/>
    <mergeCell ref="AD166:AD168"/>
    <mergeCell ref="AL166:AL168"/>
    <mergeCell ref="AD157:AD159"/>
    <mergeCell ref="H166:H168"/>
    <mergeCell ref="H160:H162"/>
    <mergeCell ref="H157:H159"/>
    <mergeCell ref="AD163:AD165"/>
    <mergeCell ref="AL163:AL165"/>
    <mergeCell ref="AL169:AL171"/>
    <mergeCell ref="AL193:AL195"/>
    <mergeCell ref="AL190:AL192"/>
    <mergeCell ref="AD190:AD192"/>
    <mergeCell ref="AL178:AL180"/>
    <mergeCell ref="AL187:AL189"/>
    <mergeCell ref="A121:A123"/>
    <mergeCell ref="A130:A132"/>
    <mergeCell ref="B124:B126"/>
    <mergeCell ref="A124:A126"/>
    <mergeCell ref="AL196:AL198"/>
    <mergeCell ref="AL199:AL201"/>
    <mergeCell ref="AD196:AD198"/>
    <mergeCell ref="AD178:AD180"/>
    <mergeCell ref="AD199:AD201"/>
    <mergeCell ref="AD184:AD186"/>
    <mergeCell ref="AD193:AD195"/>
    <mergeCell ref="AL184:AL186"/>
    <mergeCell ref="AD172:AD174"/>
    <mergeCell ref="AD175:AD177"/>
    <mergeCell ref="AD187:AD189"/>
    <mergeCell ref="AL160:AL162"/>
    <mergeCell ref="AD160:AD162"/>
    <mergeCell ref="AD181:AD183"/>
    <mergeCell ref="AL181:AL183"/>
    <mergeCell ref="B181:B183"/>
    <mergeCell ref="C184:D186"/>
    <mergeCell ref="H187:H189"/>
    <mergeCell ref="H190:H192"/>
    <mergeCell ref="H199:H201"/>
    <mergeCell ref="A148:A150"/>
    <mergeCell ref="A94:A96"/>
    <mergeCell ref="A97:A99"/>
    <mergeCell ref="A115:A117"/>
    <mergeCell ref="C121:D123"/>
    <mergeCell ref="H112:H114"/>
    <mergeCell ref="B88:B90"/>
    <mergeCell ref="B91:B93"/>
    <mergeCell ref="H94:H96"/>
    <mergeCell ref="B115:B117"/>
    <mergeCell ref="H124:H126"/>
    <mergeCell ref="H127:H129"/>
    <mergeCell ref="H91:H93"/>
    <mergeCell ref="H100:H102"/>
    <mergeCell ref="C133:D135"/>
    <mergeCell ref="B136:B138"/>
    <mergeCell ref="C145:D147"/>
    <mergeCell ref="C127:D129"/>
    <mergeCell ref="C130:D132"/>
    <mergeCell ref="C142:D144"/>
    <mergeCell ref="A139:A141"/>
    <mergeCell ref="A145:A147"/>
    <mergeCell ref="A118:A120"/>
    <mergeCell ref="B118:B120"/>
    <mergeCell ref="H40:H42"/>
    <mergeCell ref="C43:D45"/>
    <mergeCell ref="A28:A30"/>
    <mergeCell ref="B34:B36"/>
    <mergeCell ref="B37:B39"/>
    <mergeCell ref="B31:B33"/>
    <mergeCell ref="B28:B30"/>
    <mergeCell ref="A49:A51"/>
    <mergeCell ref="A37:A39"/>
    <mergeCell ref="A31:A33"/>
    <mergeCell ref="A34:A36"/>
    <mergeCell ref="A40:A42"/>
    <mergeCell ref="E40:E42"/>
    <mergeCell ref="E43:E45"/>
    <mergeCell ref="A79:A81"/>
    <mergeCell ref="B79:B81"/>
    <mergeCell ref="A73:A75"/>
    <mergeCell ref="C22:D24"/>
    <mergeCell ref="A70:A72"/>
    <mergeCell ref="B70:B72"/>
    <mergeCell ref="A61:A63"/>
    <mergeCell ref="C19:D21"/>
    <mergeCell ref="B73:B75"/>
    <mergeCell ref="B40:B42"/>
    <mergeCell ref="B43:B45"/>
    <mergeCell ref="A67:A69"/>
    <mergeCell ref="B67:B69"/>
    <mergeCell ref="C55:D57"/>
    <mergeCell ref="C67:D69"/>
    <mergeCell ref="C58:D60"/>
    <mergeCell ref="C61:D63"/>
    <mergeCell ref="A55:A57"/>
    <mergeCell ref="B52:B54"/>
    <mergeCell ref="A46:A48"/>
    <mergeCell ref="B46:B48"/>
    <mergeCell ref="C49:D51"/>
    <mergeCell ref="C40:D42"/>
    <mergeCell ref="B10:B12"/>
    <mergeCell ref="B49:B51"/>
    <mergeCell ref="A43:A45"/>
    <mergeCell ref="A22:A24"/>
    <mergeCell ref="A7:A9"/>
    <mergeCell ref="B7:B9"/>
    <mergeCell ref="A64:A66"/>
    <mergeCell ref="A13:A15"/>
    <mergeCell ref="B13:B15"/>
    <mergeCell ref="A19:A21"/>
    <mergeCell ref="B19:B21"/>
    <mergeCell ref="B22:B24"/>
    <mergeCell ref="A25:A27"/>
    <mergeCell ref="B25:B27"/>
    <mergeCell ref="B55:B57"/>
    <mergeCell ref="A58:A60"/>
    <mergeCell ref="B58:B60"/>
    <mergeCell ref="B61:B63"/>
    <mergeCell ref="B64:B66"/>
    <mergeCell ref="A52:A54"/>
    <mergeCell ref="B16:B18"/>
    <mergeCell ref="AA208:AA210"/>
    <mergeCell ref="AA241:AA243"/>
    <mergeCell ref="AA214:AA216"/>
    <mergeCell ref="AA331:AA333"/>
    <mergeCell ref="H365:H384"/>
    <mergeCell ref="AL247:AL249"/>
    <mergeCell ref="C380:D380"/>
    <mergeCell ref="A238:A240"/>
    <mergeCell ref="B238:B240"/>
    <mergeCell ref="C238:D240"/>
    <mergeCell ref="E238:E240"/>
    <mergeCell ref="F238:F240"/>
    <mergeCell ref="H238:H240"/>
    <mergeCell ref="AD238:AD240"/>
    <mergeCell ref="AL238:AL240"/>
    <mergeCell ref="A241:A243"/>
    <mergeCell ref="B241:B243"/>
    <mergeCell ref="C241:D243"/>
    <mergeCell ref="E241:E243"/>
    <mergeCell ref="F241:F243"/>
    <mergeCell ref="H241:H243"/>
    <mergeCell ref="AD241:AD243"/>
    <mergeCell ref="AL241:AL243"/>
    <mergeCell ref="B226:B228"/>
  </mergeCells>
  <pageMargins left="0.25" right="0.25" top="0.75" bottom="0.75" header="0.3" footer="0.3"/>
  <pageSetup paperSize="8" scale="10" fitToHeight="0" orientation="landscape" r:id="rId2"/>
  <headerFooter>
    <oddFooter>&amp;L&amp;N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41"/>
  <sheetViews>
    <sheetView zoomScale="30" zoomScaleNormal="30" workbookViewId="0">
      <selection activeCell="AH200" sqref="AH200"/>
    </sheetView>
  </sheetViews>
  <sheetFormatPr defaultColWidth="45.140625" defaultRowHeight="33.75" x14ac:dyDescent="0.5"/>
  <cols>
    <col min="1" max="1" width="31.7109375" style="1" customWidth="1"/>
    <col min="2" max="2" width="28.7109375" style="147" customWidth="1"/>
    <col min="3" max="3" width="45.140625" style="1"/>
    <col min="4" max="4" width="33.7109375" style="148" customWidth="1"/>
    <col min="5" max="6" width="45.140625" style="148"/>
    <col min="7" max="7" width="55.5703125" style="149" customWidth="1"/>
    <col min="8" max="8" width="0" style="150" hidden="1" customWidth="1"/>
    <col min="9" max="10" width="53.28515625" style="1" customWidth="1"/>
    <col min="11" max="11" width="0" style="1" hidden="1" customWidth="1"/>
    <col min="12" max="12" width="45.140625" style="1"/>
    <col min="13" max="13" width="0" style="1" hidden="1" customWidth="1"/>
    <col min="14" max="14" width="45.140625" style="1"/>
    <col min="15" max="15" width="0" style="1" hidden="1" customWidth="1"/>
    <col min="16" max="16" width="45.140625" style="1"/>
    <col min="17" max="17" width="0" style="1" hidden="1" customWidth="1"/>
    <col min="18" max="18" width="50.42578125" style="1" customWidth="1"/>
    <col min="19" max="19" width="45.140625" style="1"/>
    <col min="20" max="22" width="0" style="1" hidden="1" customWidth="1"/>
    <col min="23" max="23" width="45.140625" style="1"/>
    <col min="24" max="24" width="0" style="1" hidden="1" customWidth="1"/>
    <col min="25" max="25" width="45.140625" style="1"/>
    <col min="26" max="26" width="0" style="1" hidden="1" customWidth="1"/>
    <col min="27" max="27" width="45.140625" style="1"/>
    <col min="28" max="28" width="49.42578125" style="1" hidden="1" customWidth="1"/>
    <col min="29" max="32" width="45.140625" style="1" hidden="1" customWidth="1"/>
    <col min="33" max="16384" width="45.140625" style="1"/>
  </cols>
  <sheetData>
    <row r="1" spans="1:68" ht="45" customHeight="1" x14ac:dyDescent="0.5">
      <c r="A1" s="892"/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160"/>
      <c r="W1" s="810">
        <v>2022</v>
      </c>
      <c r="X1" s="160"/>
      <c r="Y1" s="160"/>
      <c r="Z1" s="160"/>
      <c r="AA1" s="160"/>
      <c r="AE1" s="160"/>
      <c r="AF1" s="160"/>
    </row>
    <row r="2" spans="1:68" ht="45.6" customHeight="1" thickBot="1" x14ac:dyDescent="0.55000000000000004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161"/>
      <c r="W2" s="894"/>
      <c r="X2" s="161"/>
      <c r="Y2" s="161"/>
      <c r="Z2" s="161"/>
      <c r="AA2" s="161"/>
      <c r="AE2" s="161"/>
      <c r="AF2" s="161"/>
    </row>
    <row r="3" spans="1:68" ht="39.75" customHeight="1" x14ac:dyDescent="0.5">
      <c r="A3" s="895"/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  <c r="W3" s="896"/>
      <c r="X3" s="896"/>
      <c r="Y3" s="896"/>
      <c r="Z3" s="896"/>
      <c r="AA3" s="897"/>
      <c r="AB3" s="901" t="s">
        <v>29</v>
      </c>
      <c r="AC3" s="904" t="s">
        <v>30</v>
      </c>
      <c r="AD3" s="907" t="s">
        <v>85</v>
      </c>
      <c r="AE3" s="913" t="s">
        <v>84</v>
      </c>
      <c r="AF3" s="913" t="s">
        <v>86</v>
      </c>
    </row>
    <row r="4" spans="1:68" ht="45.6" customHeight="1" thickBot="1" x14ac:dyDescent="0.55000000000000004">
      <c r="A4" s="898"/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899"/>
      <c r="R4" s="899"/>
      <c r="S4" s="899"/>
      <c r="T4" s="899"/>
      <c r="U4" s="899"/>
      <c r="V4" s="899"/>
      <c r="W4" s="899"/>
      <c r="X4" s="899"/>
      <c r="Y4" s="899"/>
      <c r="Z4" s="899"/>
      <c r="AA4" s="900"/>
      <c r="AB4" s="902"/>
      <c r="AC4" s="905"/>
      <c r="AD4" s="902"/>
      <c r="AE4" s="914"/>
      <c r="AF4" s="914"/>
    </row>
    <row r="5" spans="1:68" ht="230.25" customHeight="1" thickBot="1" x14ac:dyDescent="0.55000000000000004">
      <c r="A5" s="916" t="s">
        <v>10</v>
      </c>
      <c r="B5" s="918" t="s">
        <v>11</v>
      </c>
      <c r="C5" s="920" t="s">
        <v>0</v>
      </c>
      <c r="D5" s="920"/>
      <c r="E5" s="920" t="s">
        <v>20</v>
      </c>
      <c r="F5" s="922"/>
      <c r="G5" s="924" t="s">
        <v>128</v>
      </c>
      <c r="H5" s="909" t="s">
        <v>80</v>
      </c>
      <c r="I5" s="911" t="s">
        <v>170</v>
      </c>
      <c r="J5" s="420" t="s">
        <v>8</v>
      </c>
      <c r="K5" s="909" t="s">
        <v>81</v>
      </c>
      <c r="L5" s="420" t="s">
        <v>95</v>
      </c>
      <c r="M5" s="909" t="s">
        <v>81</v>
      </c>
      <c r="N5" s="420" t="s">
        <v>130</v>
      </c>
      <c r="O5" s="909" t="s">
        <v>81</v>
      </c>
      <c r="P5" s="540" t="s">
        <v>202</v>
      </c>
      <c r="Q5" s="944" t="s">
        <v>81</v>
      </c>
      <c r="R5" s="946" t="s">
        <v>127</v>
      </c>
      <c r="S5" s="947"/>
      <c r="T5" s="947" t="s">
        <v>81</v>
      </c>
      <c r="U5" s="420" t="s">
        <v>131</v>
      </c>
      <c r="V5" s="909" t="s">
        <v>81</v>
      </c>
      <c r="W5" s="420" t="s">
        <v>132</v>
      </c>
      <c r="X5" s="909" t="s">
        <v>81</v>
      </c>
      <c r="Y5" s="926" t="s">
        <v>114</v>
      </c>
      <c r="Z5" s="927"/>
      <c r="AA5" s="928"/>
      <c r="AB5" s="902"/>
      <c r="AC5" s="905"/>
      <c r="AD5" s="902"/>
      <c r="AE5" s="914"/>
      <c r="AF5" s="914"/>
    </row>
    <row r="6" spans="1:68" ht="69.95" customHeight="1" thickBot="1" x14ac:dyDescent="0.55000000000000004">
      <c r="A6" s="917"/>
      <c r="B6" s="919"/>
      <c r="C6" s="921"/>
      <c r="D6" s="921"/>
      <c r="E6" s="921"/>
      <c r="F6" s="923"/>
      <c r="G6" s="925"/>
      <c r="H6" s="910"/>
      <c r="I6" s="912"/>
      <c r="J6" s="2" t="s">
        <v>15</v>
      </c>
      <c r="K6" s="910"/>
      <c r="L6" s="2" t="s">
        <v>129</v>
      </c>
      <c r="M6" s="910"/>
      <c r="N6" s="2" t="s">
        <v>16</v>
      </c>
      <c r="O6" s="910"/>
      <c r="P6" s="2" t="s">
        <v>203</v>
      </c>
      <c r="Q6" s="945"/>
      <c r="R6" s="2" t="s">
        <v>9</v>
      </c>
      <c r="S6" s="511" t="s">
        <v>82</v>
      </c>
      <c r="T6" s="948"/>
      <c r="U6" s="2" t="s">
        <v>17</v>
      </c>
      <c r="V6" s="910"/>
      <c r="W6" s="2" t="s">
        <v>18</v>
      </c>
      <c r="X6" s="910"/>
      <c r="Y6" s="3" t="s">
        <v>9</v>
      </c>
      <c r="Z6" s="4" t="s">
        <v>81</v>
      </c>
      <c r="AA6" s="5" t="s">
        <v>82</v>
      </c>
      <c r="AB6" s="903"/>
      <c r="AC6" s="906"/>
      <c r="AD6" s="908"/>
      <c r="AE6" s="915"/>
      <c r="AF6" s="915"/>
    </row>
    <row r="7" spans="1:68" ht="69.95" hidden="1" customHeight="1" x14ac:dyDescent="0.5">
      <c r="A7" s="929">
        <v>21201</v>
      </c>
      <c r="B7" s="932" t="s">
        <v>1</v>
      </c>
      <c r="C7" s="935" t="s">
        <v>162</v>
      </c>
      <c r="D7" s="936"/>
      <c r="E7" s="419" t="s">
        <v>12</v>
      </c>
      <c r="F7" s="937"/>
      <c r="G7" s="429"/>
      <c r="H7" s="34"/>
      <c r="I7" s="35"/>
      <c r="J7" s="35"/>
      <c r="K7" s="36"/>
      <c r="L7" s="420"/>
      <c r="M7" s="36"/>
      <c r="N7" s="420"/>
      <c r="O7" s="36"/>
      <c r="P7" s="420"/>
      <c r="Q7" s="495"/>
      <c r="R7" s="420"/>
      <c r="S7" s="938"/>
      <c r="T7" s="506"/>
      <c r="U7" s="39"/>
      <c r="V7" s="38"/>
      <c r="W7" s="430"/>
      <c r="X7" s="38"/>
      <c r="Y7" s="40"/>
      <c r="Z7" s="474"/>
      <c r="AA7" s="941"/>
      <c r="AB7" s="103"/>
      <c r="AC7" s="10"/>
      <c r="AD7" s="11"/>
      <c r="AE7" s="12"/>
      <c r="AF7" s="12"/>
    </row>
    <row r="8" spans="1:68" ht="69.95" hidden="1" customHeight="1" x14ac:dyDescent="0.5">
      <c r="A8" s="930"/>
      <c r="B8" s="933"/>
      <c r="C8" s="935"/>
      <c r="D8" s="936"/>
      <c r="E8" s="13" t="s">
        <v>13</v>
      </c>
      <c r="F8" s="937"/>
      <c r="G8" s="14"/>
      <c r="H8" s="15"/>
      <c r="I8" s="16"/>
      <c r="J8" s="16"/>
      <c r="K8" s="17"/>
      <c r="L8" s="16"/>
      <c r="M8" s="17"/>
      <c r="N8" s="16"/>
      <c r="O8" s="17"/>
      <c r="P8" s="16"/>
      <c r="Q8" s="480"/>
      <c r="R8" s="16"/>
      <c r="S8" s="939"/>
      <c r="T8" s="41"/>
      <c r="U8" s="19"/>
      <c r="V8" s="18"/>
      <c r="W8" s="20"/>
      <c r="X8" s="18"/>
      <c r="Y8" s="46"/>
      <c r="Z8" s="475"/>
      <c r="AA8" s="942"/>
      <c r="AB8" s="11"/>
      <c r="AC8" s="21"/>
      <c r="AD8" s="11"/>
      <c r="AE8" s="12"/>
      <c r="AF8" s="12"/>
    </row>
    <row r="9" spans="1:68" s="31" customFormat="1" ht="69.95" hidden="1" customHeight="1" thickBot="1" x14ac:dyDescent="0.55000000000000004">
      <c r="A9" s="931"/>
      <c r="B9" s="934"/>
      <c r="C9" s="935"/>
      <c r="D9" s="936"/>
      <c r="E9" s="151" t="s">
        <v>14</v>
      </c>
      <c r="F9" s="937"/>
      <c r="G9" s="427">
        <f>SUM(G7:G8)</f>
        <v>0</v>
      </c>
      <c r="H9" s="48"/>
      <c r="I9" s="49">
        <f t="shared" ref="I9:Y9" si="0">SUM(I7:I8)</f>
        <v>0</v>
      </c>
      <c r="J9" s="49">
        <f t="shared" si="0"/>
        <v>0</v>
      </c>
      <c r="K9" s="50"/>
      <c r="L9" s="49">
        <f t="shared" si="0"/>
        <v>0</v>
      </c>
      <c r="M9" s="50"/>
      <c r="N9" s="49">
        <f t="shared" si="0"/>
        <v>0</v>
      </c>
      <c r="O9" s="50"/>
      <c r="P9" s="49">
        <f t="shared" si="0"/>
        <v>0</v>
      </c>
      <c r="Q9" s="496"/>
      <c r="R9" s="49">
        <f t="shared" si="0"/>
        <v>0</v>
      </c>
      <c r="S9" s="940"/>
      <c r="T9" s="51"/>
      <c r="U9" s="52">
        <f t="shared" si="0"/>
        <v>0</v>
      </c>
      <c r="V9" s="52"/>
      <c r="W9" s="52">
        <f t="shared" si="0"/>
        <v>0</v>
      </c>
      <c r="X9" s="52">
        <f t="shared" si="0"/>
        <v>0</v>
      </c>
      <c r="Y9" s="50">
        <f t="shared" si="0"/>
        <v>0</v>
      </c>
      <c r="Z9" s="476"/>
      <c r="AA9" s="943"/>
      <c r="AB9" s="29">
        <f>J9+L9+N9+P9+R9+U9+W9+Y9</f>
        <v>0</v>
      </c>
      <c r="AC9" s="28">
        <f>G9-AB9</f>
        <v>0</v>
      </c>
      <c r="AD9" s="29">
        <f>H9</f>
        <v>0</v>
      </c>
      <c r="AE9" s="30">
        <f>K9+M9+O9+Q9+T9+V9+X9+Z9</f>
        <v>0</v>
      </c>
      <c r="AF9" s="30">
        <f>AD9-AE9</f>
        <v>0</v>
      </c>
    </row>
    <row r="10" spans="1:68" s="42" customFormat="1" ht="69.95" hidden="1" customHeight="1" x14ac:dyDescent="0.5">
      <c r="A10" s="950">
        <v>21205</v>
      </c>
      <c r="B10" s="952" t="s">
        <v>59</v>
      </c>
      <c r="C10" s="954" t="s">
        <v>133</v>
      </c>
      <c r="D10" s="955"/>
      <c r="E10" s="32" t="s">
        <v>12</v>
      </c>
      <c r="F10" s="958"/>
      <c r="G10" s="33"/>
      <c r="H10" s="34"/>
      <c r="I10" s="35"/>
      <c r="J10" s="35"/>
      <c r="K10" s="36"/>
      <c r="L10" s="37"/>
      <c r="M10" s="36"/>
      <c r="N10" s="37"/>
      <c r="O10" s="36"/>
      <c r="P10" s="37"/>
      <c r="Q10" s="495"/>
      <c r="R10" s="37"/>
      <c r="S10" s="938"/>
      <c r="T10" s="506"/>
      <c r="U10" s="39"/>
      <c r="V10" s="38"/>
      <c r="W10" s="39"/>
      <c r="X10" s="38"/>
      <c r="Y10" s="40"/>
      <c r="Z10" s="475"/>
      <c r="AA10" s="949"/>
      <c r="AB10" s="11"/>
      <c r="AC10" s="21"/>
      <c r="AD10" s="11"/>
      <c r="AE10" s="12"/>
      <c r="AF10" s="12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s="42" customFormat="1" ht="69.95" hidden="1" customHeight="1" x14ac:dyDescent="0.5">
      <c r="A11" s="930"/>
      <c r="B11" s="933"/>
      <c r="C11" s="935"/>
      <c r="D11" s="936"/>
      <c r="E11" s="13" t="s">
        <v>13</v>
      </c>
      <c r="F11" s="959"/>
      <c r="G11" s="43"/>
      <c r="H11" s="15"/>
      <c r="I11" s="44"/>
      <c r="J11" s="44"/>
      <c r="K11" s="17"/>
      <c r="L11" s="45"/>
      <c r="M11" s="17"/>
      <c r="N11" s="45"/>
      <c r="O11" s="17"/>
      <c r="P11" s="45"/>
      <c r="Q11" s="480"/>
      <c r="R11" s="45"/>
      <c r="S11" s="939"/>
      <c r="T11" s="41"/>
      <c r="U11" s="19"/>
      <c r="V11" s="18"/>
      <c r="W11" s="19"/>
      <c r="X11" s="18"/>
      <c r="Y11" s="46"/>
      <c r="Z11" s="475"/>
      <c r="AA11" s="942"/>
      <c r="AB11" s="11"/>
      <c r="AC11" s="21"/>
      <c r="AD11" s="11"/>
      <c r="AE11" s="12"/>
      <c r="AF11" s="12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s="54" customFormat="1" ht="69.95" hidden="1" customHeight="1" thickBot="1" x14ac:dyDescent="0.55000000000000004">
      <c r="A12" s="951"/>
      <c r="B12" s="953"/>
      <c r="C12" s="956"/>
      <c r="D12" s="957"/>
      <c r="E12" s="47" t="s">
        <v>14</v>
      </c>
      <c r="F12" s="960"/>
      <c r="G12" s="48">
        <f>SUM(G10:G11)</f>
        <v>0</v>
      </c>
      <c r="H12" s="48"/>
      <c r="I12" s="49">
        <f t="shared" ref="I12:Y12" si="1">SUM(I10:I11)</f>
        <v>0</v>
      </c>
      <c r="J12" s="49">
        <f t="shared" si="1"/>
        <v>0</v>
      </c>
      <c r="K12" s="50"/>
      <c r="L12" s="49">
        <f t="shared" si="1"/>
        <v>0</v>
      </c>
      <c r="M12" s="50"/>
      <c r="N12" s="49">
        <f t="shared" si="1"/>
        <v>0</v>
      </c>
      <c r="O12" s="50"/>
      <c r="P12" s="49">
        <f t="shared" si="1"/>
        <v>0</v>
      </c>
      <c r="Q12" s="496"/>
      <c r="R12" s="49">
        <f t="shared" si="1"/>
        <v>0</v>
      </c>
      <c r="S12" s="940"/>
      <c r="T12" s="51"/>
      <c r="U12" s="52">
        <f t="shared" si="1"/>
        <v>0</v>
      </c>
      <c r="V12" s="52"/>
      <c r="W12" s="52">
        <f t="shared" si="1"/>
        <v>0</v>
      </c>
      <c r="X12" s="52"/>
      <c r="Y12" s="50">
        <f t="shared" si="1"/>
        <v>0</v>
      </c>
      <c r="Z12" s="476"/>
      <c r="AA12" s="943"/>
      <c r="AB12" s="29">
        <f>J12+L12+N12+P12+R12+U12+W12+Y12</f>
        <v>0</v>
      </c>
      <c r="AC12" s="28">
        <f>G12-AB12</f>
        <v>0</v>
      </c>
      <c r="AD12" s="29">
        <f>H12</f>
        <v>0</v>
      </c>
      <c r="AE12" s="30">
        <f>K12+M12+O12+Q12+T12+V12+X12+Z12</f>
        <v>0</v>
      </c>
      <c r="AF12" s="30">
        <f>AD12-AE12</f>
        <v>0</v>
      </c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</row>
    <row r="13" spans="1:68" s="42" customFormat="1" ht="69.95" hidden="1" customHeight="1" x14ac:dyDescent="0.5">
      <c r="A13" s="950">
        <v>21205</v>
      </c>
      <c r="B13" s="952" t="s">
        <v>163</v>
      </c>
      <c r="C13" s="954" t="s">
        <v>164</v>
      </c>
      <c r="D13" s="955"/>
      <c r="E13" s="32" t="s">
        <v>12</v>
      </c>
      <c r="F13" s="958"/>
      <c r="G13" s="33"/>
      <c r="H13" s="34"/>
      <c r="I13" s="35"/>
      <c r="J13" s="35"/>
      <c r="K13" s="36"/>
      <c r="L13" s="37"/>
      <c r="M13" s="36"/>
      <c r="N13" s="37"/>
      <c r="O13" s="36"/>
      <c r="P13" s="37"/>
      <c r="Q13" s="495"/>
      <c r="R13" s="37"/>
      <c r="S13" s="938"/>
      <c r="T13" s="506"/>
      <c r="U13" s="39"/>
      <c r="V13" s="38"/>
      <c r="W13" s="39"/>
      <c r="X13" s="38"/>
      <c r="Y13" s="40"/>
      <c r="Z13" s="475"/>
      <c r="AA13" s="949"/>
      <c r="AB13" s="11"/>
      <c r="AC13" s="21"/>
      <c r="AD13" s="11"/>
      <c r="AE13" s="12"/>
      <c r="AF13" s="12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s="42" customFormat="1" ht="69.95" hidden="1" customHeight="1" x14ac:dyDescent="0.5">
      <c r="A14" s="930"/>
      <c r="B14" s="933"/>
      <c r="C14" s="935"/>
      <c r="D14" s="936"/>
      <c r="E14" s="13" t="s">
        <v>13</v>
      </c>
      <c r="F14" s="959"/>
      <c r="G14" s="43"/>
      <c r="H14" s="15"/>
      <c r="I14" s="44"/>
      <c r="J14" s="44"/>
      <c r="K14" s="17"/>
      <c r="L14" s="45"/>
      <c r="M14" s="17"/>
      <c r="N14" s="45"/>
      <c r="O14" s="17"/>
      <c r="P14" s="45"/>
      <c r="Q14" s="480"/>
      <c r="R14" s="45"/>
      <c r="S14" s="939"/>
      <c r="T14" s="41"/>
      <c r="U14" s="19"/>
      <c r="V14" s="18"/>
      <c r="W14" s="19"/>
      <c r="X14" s="18"/>
      <c r="Y14" s="46"/>
      <c r="Z14" s="475"/>
      <c r="AA14" s="942"/>
      <c r="AB14" s="11"/>
      <c r="AC14" s="21"/>
      <c r="AD14" s="11"/>
      <c r="AE14" s="12"/>
      <c r="AF14" s="1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s="54" customFormat="1" ht="69.95" hidden="1" customHeight="1" thickBot="1" x14ac:dyDescent="0.55000000000000004">
      <c r="A15" s="951"/>
      <c r="B15" s="953"/>
      <c r="C15" s="956"/>
      <c r="D15" s="957"/>
      <c r="E15" s="47" t="s">
        <v>14</v>
      </c>
      <c r="F15" s="960"/>
      <c r="G15" s="48">
        <f>SUM(G13:G14)</f>
        <v>0</v>
      </c>
      <c r="H15" s="48"/>
      <c r="I15" s="49">
        <f t="shared" ref="I15:J15" si="2">SUM(I13:I14)</f>
        <v>0</v>
      </c>
      <c r="J15" s="49">
        <f t="shared" si="2"/>
        <v>0</v>
      </c>
      <c r="K15" s="50"/>
      <c r="L15" s="49">
        <f t="shared" ref="L15" si="3">SUM(L13:L14)</f>
        <v>0</v>
      </c>
      <c r="M15" s="50"/>
      <c r="N15" s="49">
        <f t="shared" ref="N15" si="4">SUM(N13:N14)</f>
        <v>0</v>
      </c>
      <c r="O15" s="50"/>
      <c r="P15" s="49">
        <f t="shared" ref="P15" si="5">SUM(P13:P14)</f>
        <v>0</v>
      </c>
      <c r="Q15" s="496"/>
      <c r="R15" s="49">
        <f t="shared" ref="R15" si="6">SUM(R13:R14)</f>
        <v>0</v>
      </c>
      <c r="S15" s="940"/>
      <c r="T15" s="51"/>
      <c r="U15" s="52">
        <f t="shared" ref="U15" si="7">SUM(U13:U14)</f>
        <v>0</v>
      </c>
      <c r="V15" s="52"/>
      <c r="W15" s="52">
        <f t="shared" ref="W15" si="8">SUM(W13:W14)</f>
        <v>0</v>
      </c>
      <c r="X15" s="52"/>
      <c r="Y15" s="50">
        <f t="shared" ref="Y15" si="9">SUM(Y13:Y14)</f>
        <v>0</v>
      </c>
      <c r="Z15" s="476"/>
      <c r="AA15" s="943"/>
      <c r="AB15" s="29">
        <f>J15+L15+N15+P15+R15+U15+W15+Y15</f>
        <v>0</v>
      </c>
      <c r="AC15" s="28">
        <f>G15-AB15</f>
        <v>0</v>
      </c>
      <c r="AD15" s="29">
        <f>H15</f>
        <v>0</v>
      </c>
      <c r="AE15" s="30">
        <f>K15+M15+O15+Q15+T15+V15+X15+Z15</f>
        <v>0</v>
      </c>
      <c r="AF15" s="30">
        <f>AD15-AE15</f>
        <v>0</v>
      </c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</row>
    <row r="16" spans="1:68" s="55" customFormat="1" ht="69.95" customHeight="1" x14ac:dyDescent="0.5">
      <c r="A16" s="964">
        <v>21501</v>
      </c>
      <c r="B16" s="967" t="s">
        <v>161</v>
      </c>
      <c r="C16" s="954" t="s">
        <v>273</v>
      </c>
      <c r="D16" s="955"/>
      <c r="E16" s="32" t="s">
        <v>12</v>
      </c>
      <c r="F16" s="958"/>
      <c r="G16" s="33">
        <v>20000</v>
      </c>
      <c r="H16" s="34"/>
      <c r="I16" s="35"/>
      <c r="J16" s="35"/>
      <c r="K16" s="36"/>
      <c r="L16" s="37"/>
      <c r="M16" s="36"/>
      <c r="N16" s="37"/>
      <c r="O16" s="36"/>
      <c r="P16" s="37"/>
      <c r="Q16" s="495"/>
      <c r="R16" s="37"/>
      <c r="S16" s="961"/>
      <c r="T16" s="506"/>
      <c r="U16" s="39"/>
      <c r="V16" s="38"/>
      <c r="W16" s="39"/>
      <c r="X16" s="38"/>
      <c r="Y16" s="40">
        <v>20000</v>
      </c>
      <c r="Z16" s="475"/>
      <c r="AA16" s="949" t="s">
        <v>301</v>
      </c>
      <c r="AB16" s="11"/>
      <c r="AC16" s="21"/>
      <c r="AD16" s="11"/>
      <c r="AE16" s="12"/>
      <c r="AF16" s="1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s="55" customFormat="1" ht="69.95" customHeight="1" x14ac:dyDescent="0.5">
      <c r="A17" s="965"/>
      <c r="B17" s="968"/>
      <c r="C17" s="935"/>
      <c r="D17" s="936"/>
      <c r="E17" s="13" t="s">
        <v>13</v>
      </c>
      <c r="F17" s="959"/>
      <c r="G17" s="43"/>
      <c r="H17" s="15"/>
      <c r="I17" s="44"/>
      <c r="J17" s="44"/>
      <c r="K17" s="17"/>
      <c r="L17" s="45"/>
      <c r="M17" s="17"/>
      <c r="N17" s="45"/>
      <c r="O17" s="17"/>
      <c r="P17" s="45"/>
      <c r="Q17" s="480"/>
      <c r="R17" s="45"/>
      <c r="S17" s="962"/>
      <c r="T17" s="41"/>
      <c r="U17" s="19"/>
      <c r="V17" s="18"/>
      <c r="W17" s="19"/>
      <c r="X17" s="18"/>
      <c r="Y17" s="46"/>
      <c r="Z17" s="475"/>
      <c r="AA17" s="942"/>
      <c r="AB17" s="11"/>
      <c r="AC17" s="21"/>
      <c r="AD17" s="11"/>
      <c r="AE17" s="12"/>
      <c r="AF17" s="1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 s="56" customFormat="1" ht="69.95" customHeight="1" thickBot="1" x14ac:dyDescent="0.55000000000000004">
      <c r="A18" s="966"/>
      <c r="B18" s="969"/>
      <c r="C18" s="956"/>
      <c r="D18" s="957"/>
      <c r="E18" s="47" t="s">
        <v>14</v>
      </c>
      <c r="F18" s="960"/>
      <c r="G18" s="48">
        <f>SUM(G16:G17)</f>
        <v>20000</v>
      </c>
      <c r="H18" s="48"/>
      <c r="I18" s="49">
        <f t="shared" ref="I18:Y18" si="10">SUM(I16:I17)</f>
        <v>0</v>
      </c>
      <c r="J18" s="49">
        <f t="shared" si="10"/>
        <v>0</v>
      </c>
      <c r="K18" s="50"/>
      <c r="L18" s="49">
        <f t="shared" si="10"/>
        <v>0</v>
      </c>
      <c r="M18" s="50"/>
      <c r="N18" s="49">
        <f t="shared" si="10"/>
        <v>0</v>
      </c>
      <c r="O18" s="50"/>
      <c r="P18" s="49">
        <f>SUM(P16:P17)</f>
        <v>0</v>
      </c>
      <c r="Q18" s="496"/>
      <c r="R18" s="49">
        <f t="shared" si="10"/>
        <v>0</v>
      </c>
      <c r="S18" s="963"/>
      <c r="T18" s="51"/>
      <c r="U18" s="52">
        <f t="shared" si="10"/>
        <v>0</v>
      </c>
      <c r="V18" s="52"/>
      <c r="W18" s="52">
        <f t="shared" si="10"/>
        <v>0</v>
      </c>
      <c r="X18" s="52"/>
      <c r="Y18" s="50">
        <f t="shared" si="10"/>
        <v>20000</v>
      </c>
      <c r="Z18" s="476"/>
      <c r="AA18" s="943"/>
      <c r="AB18" s="29">
        <f>J18+L18+N18+P18+R18+U18+W18+Y18</f>
        <v>20000</v>
      </c>
      <c r="AC18" s="28">
        <f>G18-AB18</f>
        <v>0</v>
      </c>
      <c r="AD18" s="29">
        <f>H18</f>
        <v>0</v>
      </c>
      <c r="AE18" s="30">
        <f>K18+M18+O18+Q18+T18+V18+X18+Z18</f>
        <v>0</v>
      </c>
      <c r="AF18" s="30">
        <f>AD18-AE18</f>
        <v>0</v>
      </c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</row>
    <row r="19" spans="1:68" s="55" customFormat="1" ht="69.95" customHeight="1" x14ac:dyDescent="0.5">
      <c r="A19" s="950">
        <v>1811</v>
      </c>
      <c r="B19" s="952" t="s">
        <v>337</v>
      </c>
      <c r="C19" s="954" t="s">
        <v>339</v>
      </c>
      <c r="D19" s="955"/>
      <c r="E19" s="32" t="s">
        <v>12</v>
      </c>
      <c r="F19" s="958"/>
      <c r="G19" s="33">
        <v>1036</v>
      </c>
      <c r="H19" s="34"/>
      <c r="I19" s="35"/>
      <c r="J19" s="35">
        <v>1036</v>
      </c>
      <c r="K19" s="36"/>
      <c r="L19" s="37"/>
      <c r="M19" s="36"/>
      <c r="N19" s="37"/>
      <c r="O19" s="36"/>
      <c r="P19" s="37"/>
      <c r="Q19" s="495"/>
      <c r="R19" s="37"/>
      <c r="S19" s="961"/>
      <c r="T19" s="506"/>
      <c r="U19" s="39"/>
      <c r="V19" s="38"/>
      <c r="W19" s="39"/>
      <c r="X19" s="38"/>
      <c r="Y19" s="40"/>
      <c r="Z19" s="475"/>
      <c r="AA19" s="949"/>
      <c r="AB19" s="11"/>
      <c r="AC19" s="21"/>
      <c r="AD19" s="11"/>
      <c r="AE19" s="12"/>
      <c r="AF19" s="1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68" s="55" customFormat="1" ht="69.95" customHeight="1" x14ac:dyDescent="0.5">
      <c r="A20" s="930"/>
      <c r="B20" s="933"/>
      <c r="C20" s="935"/>
      <c r="D20" s="936"/>
      <c r="E20" s="13" t="s">
        <v>13</v>
      </c>
      <c r="F20" s="959"/>
      <c r="G20" s="43"/>
      <c r="H20" s="15"/>
      <c r="I20" s="44"/>
      <c r="J20" s="44"/>
      <c r="K20" s="17"/>
      <c r="L20" s="45"/>
      <c r="M20" s="17"/>
      <c r="N20" s="45"/>
      <c r="O20" s="17"/>
      <c r="P20" s="45"/>
      <c r="Q20" s="480"/>
      <c r="R20" s="45"/>
      <c r="S20" s="962"/>
      <c r="T20" s="41"/>
      <c r="U20" s="19"/>
      <c r="V20" s="18"/>
      <c r="W20" s="19"/>
      <c r="X20" s="18"/>
      <c r="Y20" s="46"/>
      <c r="Z20" s="475"/>
      <c r="AA20" s="942"/>
      <c r="AB20" s="11"/>
      <c r="AC20" s="21"/>
      <c r="AD20" s="11"/>
      <c r="AE20" s="12"/>
      <c r="AF20" s="1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68" s="56" customFormat="1" ht="69.95" customHeight="1" thickBot="1" x14ac:dyDescent="0.55000000000000004">
      <c r="A21" s="951"/>
      <c r="B21" s="953"/>
      <c r="C21" s="956"/>
      <c r="D21" s="957"/>
      <c r="E21" s="47" t="s">
        <v>14</v>
      </c>
      <c r="F21" s="960"/>
      <c r="G21" s="48">
        <f>SUM(G19:G20)</f>
        <v>1036</v>
      </c>
      <c r="H21" s="48"/>
      <c r="I21" s="49">
        <f t="shared" ref="I21:J21" si="11">SUM(I19:I20)</f>
        <v>0</v>
      </c>
      <c r="J21" s="49">
        <f t="shared" si="11"/>
        <v>1036</v>
      </c>
      <c r="K21" s="50"/>
      <c r="L21" s="49">
        <f t="shared" ref="L21" si="12">SUM(L19:L20)</f>
        <v>0</v>
      </c>
      <c r="M21" s="50"/>
      <c r="N21" s="49">
        <f t="shared" ref="N21" si="13">SUM(N19:N20)</f>
        <v>0</v>
      </c>
      <c r="O21" s="50"/>
      <c r="P21" s="49">
        <f>SUM(P19:P20)</f>
        <v>0</v>
      </c>
      <c r="Q21" s="496"/>
      <c r="R21" s="49">
        <f t="shared" ref="R21" si="14">SUM(R19:R20)</f>
        <v>0</v>
      </c>
      <c r="S21" s="963"/>
      <c r="T21" s="51"/>
      <c r="U21" s="52">
        <f t="shared" ref="U21" si="15">SUM(U19:U20)</f>
        <v>0</v>
      </c>
      <c r="V21" s="52"/>
      <c r="W21" s="52">
        <f t="shared" ref="W21" si="16">SUM(W19:W20)</f>
        <v>0</v>
      </c>
      <c r="X21" s="52"/>
      <c r="Y21" s="50">
        <f t="shared" ref="Y21" si="17">SUM(Y19:Y20)</f>
        <v>0</v>
      </c>
      <c r="Z21" s="476"/>
      <c r="AA21" s="943"/>
      <c r="AB21" s="29">
        <f>J21+L21+N21+P21+R21+U21+W21+Y21</f>
        <v>1036</v>
      </c>
      <c r="AC21" s="28">
        <f>G21-AB21</f>
        <v>0</v>
      </c>
      <c r="AD21" s="29">
        <f>H21</f>
        <v>0</v>
      </c>
      <c r="AE21" s="30">
        <f>K21+M21+O21+Q21+T21+V21+X21+Z21</f>
        <v>0</v>
      </c>
      <c r="AF21" s="30">
        <f>AD21-AE21</f>
        <v>0</v>
      </c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</row>
    <row r="22" spans="1:68" ht="69.95" hidden="1" customHeight="1" x14ac:dyDescent="0.5">
      <c r="A22" s="950">
        <v>24101</v>
      </c>
      <c r="B22" s="952" t="s">
        <v>2</v>
      </c>
      <c r="C22" s="954" t="s">
        <v>54</v>
      </c>
      <c r="D22" s="955"/>
      <c r="E22" s="32" t="s">
        <v>12</v>
      </c>
      <c r="F22" s="958"/>
      <c r="G22" s="33"/>
      <c r="H22" s="34"/>
      <c r="I22" s="35"/>
      <c r="J22" s="35"/>
      <c r="K22" s="36"/>
      <c r="L22" s="37"/>
      <c r="M22" s="36"/>
      <c r="N22" s="37"/>
      <c r="O22" s="36"/>
      <c r="P22" s="37"/>
      <c r="Q22" s="495"/>
      <c r="R22" s="37"/>
      <c r="S22" s="938"/>
      <c r="T22" s="506"/>
      <c r="U22" s="39"/>
      <c r="V22" s="38"/>
      <c r="W22" s="39"/>
      <c r="X22" s="38"/>
      <c r="Y22" s="40"/>
      <c r="Z22" s="475"/>
      <c r="AA22" s="949"/>
      <c r="AB22" s="11"/>
      <c r="AC22" s="21"/>
      <c r="AD22" s="11"/>
      <c r="AE22" s="12"/>
      <c r="AF22" s="12"/>
    </row>
    <row r="23" spans="1:68" ht="69.95" hidden="1" customHeight="1" x14ac:dyDescent="0.5">
      <c r="A23" s="930"/>
      <c r="B23" s="933"/>
      <c r="C23" s="935"/>
      <c r="D23" s="936"/>
      <c r="E23" s="13" t="s">
        <v>13</v>
      </c>
      <c r="F23" s="959"/>
      <c r="G23" s="43"/>
      <c r="H23" s="15"/>
      <c r="I23" s="44"/>
      <c r="J23" s="44"/>
      <c r="K23" s="17"/>
      <c r="L23" s="45"/>
      <c r="M23" s="17"/>
      <c r="N23" s="45"/>
      <c r="O23" s="17"/>
      <c r="P23" s="45"/>
      <c r="Q23" s="480"/>
      <c r="R23" s="45"/>
      <c r="S23" s="939"/>
      <c r="T23" s="41"/>
      <c r="U23" s="19"/>
      <c r="V23" s="18"/>
      <c r="W23" s="19"/>
      <c r="X23" s="18"/>
      <c r="Y23" s="46"/>
      <c r="Z23" s="475"/>
      <c r="AA23" s="942"/>
      <c r="AB23" s="11"/>
      <c r="AC23" s="21"/>
      <c r="AD23" s="11"/>
      <c r="AE23" s="12"/>
      <c r="AF23" s="12"/>
    </row>
    <row r="24" spans="1:68" s="31" customFormat="1" ht="69.95" hidden="1" customHeight="1" thickBot="1" x14ac:dyDescent="0.55000000000000004">
      <c r="A24" s="951"/>
      <c r="B24" s="953"/>
      <c r="C24" s="956"/>
      <c r="D24" s="957"/>
      <c r="E24" s="47" t="s">
        <v>14</v>
      </c>
      <c r="F24" s="960"/>
      <c r="G24" s="48">
        <f>SUM(G22:G23)</f>
        <v>0</v>
      </c>
      <c r="H24" s="48"/>
      <c r="I24" s="49">
        <f t="shared" ref="I24:U24" si="18">SUM(I22:I23)</f>
        <v>0</v>
      </c>
      <c r="J24" s="49">
        <f t="shared" si="18"/>
        <v>0</v>
      </c>
      <c r="K24" s="50"/>
      <c r="L24" s="49">
        <f t="shared" si="18"/>
        <v>0</v>
      </c>
      <c r="M24" s="50"/>
      <c r="N24" s="49">
        <f t="shared" si="18"/>
        <v>0</v>
      </c>
      <c r="O24" s="50"/>
      <c r="P24" s="49">
        <f t="shared" si="18"/>
        <v>0</v>
      </c>
      <c r="Q24" s="496"/>
      <c r="R24" s="49">
        <f t="shared" si="18"/>
        <v>0</v>
      </c>
      <c r="S24" s="940"/>
      <c r="T24" s="51"/>
      <c r="U24" s="52">
        <f t="shared" si="18"/>
        <v>0</v>
      </c>
      <c r="V24" s="52"/>
      <c r="W24" s="52">
        <f>SUM(W22:W23)</f>
        <v>0</v>
      </c>
      <c r="X24" s="52"/>
      <c r="Y24" s="50">
        <f t="shared" ref="Y24" si="19">SUM(Y22:Y23)</f>
        <v>0</v>
      </c>
      <c r="Z24" s="476"/>
      <c r="AA24" s="943"/>
      <c r="AB24" s="29">
        <f>J24+L24+N24+P24+R24+U24+W24+Y24</f>
        <v>0</v>
      </c>
      <c r="AC24" s="28">
        <f>G24-AB24</f>
        <v>0</v>
      </c>
      <c r="AD24" s="29">
        <f>H24</f>
        <v>0</v>
      </c>
      <c r="AE24" s="30">
        <f>K24+M24+O24+Q24+T24+V24+X24+Z24</f>
        <v>0</v>
      </c>
      <c r="AF24" s="30">
        <f>AD24-AE24</f>
        <v>0</v>
      </c>
    </row>
    <row r="25" spans="1:68" ht="69.95" hidden="1" customHeight="1" x14ac:dyDescent="0.5">
      <c r="A25" s="950">
        <v>24105</v>
      </c>
      <c r="B25" s="952" t="s">
        <v>60</v>
      </c>
      <c r="C25" s="954" t="s">
        <v>71</v>
      </c>
      <c r="D25" s="955"/>
      <c r="E25" s="32" t="s">
        <v>12</v>
      </c>
      <c r="F25" s="958"/>
      <c r="G25" s="33"/>
      <c r="H25" s="34"/>
      <c r="I25" s="35"/>
      <c r="J25" s="35"/>
      <c r="K25" s="36"/>
      <c r="L25" s="37"/>
      <c r="M25" s="36"/>
      <c r="N25" s="37"/>
      <c r="O25" s="36"/>
      <c r="P25" s="37"/>
      <c r="Q25" s="495"/>
      <c r="R25" s="37"/>
      <c r="S25" s="938"/>
      <c r="T25" s="506"/>
      <c r="U25" s="39"/>
      <c r="V25" s="38"/>
      <c r="W25" s="39"/>
      <c r="X25" s="38"/>
      <c r="Y25" s="40"/>
      <c r="Z25" s="475"/>
      <c r="AA25" s="949"/>
      <c r="AB25" s="11"/>
      <c r="AC25" s="21"/>
      <c r="AD25" s="11"/>
      <c r="AE25" s="12"/>
      <c r="AF25" s="12"/>
    </row>
    <row r="26" spans="1:68" ht="69.95" hidden="1" customHeight="1" x14ac:dyDescent="0.5">
      <c r="A26" s="930"/>
      <c r="B26" s="933"/>
      <c r="C26" s="935"/>
      <c r="D26" s="936"/>
      <c r="E26" s="13" t="s">
        <v>13</v>
      </c>
      <c r="F26" s="959"/>
      <c r="G26" s="43"/>
      <c r="H26" s="15"/>
      <c r="I26" s="44"/>
      <c r="J26" s="44"/>
      <c r="K26" s="17"/>
      <c r="L26" s="45"/>
      <c r="M26" s="17"/>
      <c r="N26" s="45"/>
      <c r="O26" s="17"/>
      <c r="P26" s="45"/>
      <c r="Q26" s="480"/>
      <c r="R26" s="45"/>
      <c r="S26" s="939"/>
      <c r="T26" s="41"/>
      <c r="U26" s="19"/>
      <c r="V26" s="18"/>
      <c r="W26" s="19"/>
      <c r="X26" s="18"/>
      <c r="Y26" s="46"/>
      <c r="Z26" s="475"/>
      <c r="AA26" s="942"/>
      <c r="AB26" s="11"/>
      <c r="AC26" s="21"/>
      <c r="AD26" s="11"/>
      <c r="AE26" s="12"/>
      <c r="AF26" s="12"/>
    </row>
    <row r="27" spans="1:68" ht="69.95" hidden="1" customHeight="1" thickBot="1" x14ac:dyDescent="0.55000000000000004">
      <c r="A27" s="951"/>
      <c r="B27" s="953"/>
      <c r="C27" s="956"/>
      <c r="D27" s="957"/>
      <c r="E27" s="47" t="s">
        <v>14</v>
      </c>
      <c r="F27" s="960"/>
      <c r="G27" s="48">
        <f>SUM(G25:G26)</f>
        <v>0</v>
      </c>
      <c r="H27" s="48"/>
      <c r="I27" s="49">
        <f t="shared" ref="I27:U27" si="20">SUM(I25:I26)</f>
        <v>0</v>
      </c>
      <c r="J27" s="49">
        <f t="shared" si="20"/>
        <v>0</v>
      </c>
      <c r="K27" s="50"/>
      <c r="L27" s="49">
        <f t="shared" si="20"/>
        <v>0</v>
      </c>
      <c r="M27" s="50"/>
      <c r="N27" s="49">
        <f t="shared" si="20"/>
        <v>0</v>
      </c>
      <c r="O27" s="50"/>
      <c r="P27" s="49">
        <f t="shared" si="20"/>
        <v>0</v>
      </c>
      <c r="Q27" s="496"/>
      <c r="R27" s="49">
        <f t="shared" si="20"/>
        <v>0</v>
      </c>
      <c r="S27" s="940"/>
      <c r="T27" s="51"/>
      <c r="U27" s="52">
        <f t="shared" si="20"/>
        <v>0</v>
      </c>
      <c r="V27" s="52"/>
      <c r="W27" s="52">
        <f>SUM(W25:W26)</f>
        <v>0</v>
      </c>
      <c r="X27" s="52"/>
      <c r="Y27" s="50">
        <f t="shared" ref="Y27" si="21">SUM(Y25:Y26)</f>
        <v>0</v>
      </c>
      <c r="Z27" s="476"/>
      <c r="AA27" s="943"/>
      <c r="AB27" s="29">
        <f>J27+L27+N27+P27+R27+U27+W27+Y27</f>
        <v>0</v>
      </c>
      <c r="AC27" s="28">
        <f>G27-AB27</f>
        <v>0</v>
      </c>
      <c r="AD27" s="29">
        <f>H27</f>
        <v>0</v>
      </c>
      <c r="AE27" s="30">
        <f>K27+M27+O27+Q27+T27+V27+X27+Z27</f>
        <v>0</v>
      </c>
      <c r="AF27" s="30">
        <f>AD27-AE27</f>
        <v>0</v>
      </c>
    </row>
    <row r="28" spans="1:68" s="55" customFormat="1" ht="69.95" hidden="1" customHeight="1" x14ac:dyDescent="0.5">
      <c r="A28" s="964">
        <v>24201</v>
      </c>
      <c r="B28" s="967" t="s">
        <v>3</v>
      </c>
      <c r="C28" s="954" t="s">
        <v>55</v>
      </c>
      <c r="D28" s="955"/>
      <c r="E28" s="32" t="s">
        <v>12</v>
      </c>
      <c r="F28" s="958"/>
      <c r="G28" s="33"/>
      <c r="H28" s="34"/>
      <c r="I28" s="35"/>
      <c r="J28" s="35"/>
      <c r="K28" s="36"/>
      <c r="L28" s="37"/>
      <c r="M28" s="36"/>
      <c r="N28" s="37"/>
      <c r="O28" s="36"/>
      <c r="P28" s="37"/>
      <c r="Q28" s="495"/>
      <c r="R28" s="37"/>
      <c r="S28" s="938"/>
      <c r="T28" s="506"/>
      <c r="U28" s="39"/>
      <c r="V28" s="38"/>
      <c r="W28" s="39"/>
      <c r="X28" s="38"/>
      <c r="Y28" s="40"/>
      <c r="Z28" s="475"/>
      <c r="AA28" s="949"/>
      <c r="AB28" s="11"/>
      <c r="AC28" s="21"/>
      <c r="AD28" s="11"/>
      <c r="AE28" s="12"/>
      <c r="AF28" s="1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 s="55" customFormat="1" ht="69.95" hidden="1" customHeight="1" x14ac:dyDescent="0.5">
      <c r="A29" s="965"/>
      <c r="B29" s="968"/>
      <c r="C29" s="935"/>
      <c r="D29" s="936"/>
      <c r="E29" s="13" t="s">
        <v>13</v>
      </c>
      <c r="F29" s="959"/>
      <c r="G29" s="43"/>
      <c r="H29" s="15"/>
      <c r="I29" s="44"/>
      <c r="J29" s="44"/>
      <c r="K29" s="17"/>
      <c r="L29" s="45"/>
      <c r="M29" s="17"/>
      <c r="N29" s="45"/>
      <c r="O29" s="17"/>
      <c r="P29" s="45"/>
      <c r="Q29" s="480"/>
      <c r="R29" s="45"/>
      <c r="S29" s="939"/>
      <c r="T29" s="41"/>
      <c r="U29" s="19"/>
      <c r="V29" s="18"/>
      <c r="W29" s="19"/>
      <c r="X29" s="18"/>
      <c r="Y29" s="46"/>
      <c r="Z29" s="475"/>
      <c r="AA29" s="942"/>
      <c r="AB29" s="11"/>
      <c r="AC29" s="21"/>
      <c r="AD29" s="11"/>
      <c r="AE29" s="12"/>
      <c r="AF29" s="1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68" s="55" customFormat="1" ht="69.95" hidden="1" customHeight="1" thickBot="1" x14ac:dyDescent="0.55000000000000004">
      <c r="A30" s="966"/>
      <c r="B30" s="969"/>
      <c r="C30" s="956"/>
      <c r="D30" s="957"/>
      <c r="E30" s="47" t="s">
        <v>14</v>
      </c>
      <c r="F30" s="960"/>
      <c r="G30" s="48">
        <f>SUM(G28:G29)</f>
        <v>0</v>
      </c>
      <c r="H30" s="48"/>
      <c r="I30" s="49">
        <f t="shared" ref="I30:Y30" si="22">SUM(I28:I29)</f>
        <v>0</v>
      </c>
      <c r="J30" s="49">
        <f t="shared" si="22"/>
        <v>0</v>
      </c>
      <c r="K30" s="50"/>
      <c r="L30" s="49">
        <f t="shared" si="22"/>
        <v>0</v>
      </c>
      <c r="M30" s="50"/>
      <c r="N30" s="49">
        <f t="shared" si="22"/>
        <v>0</v>
      </c>
      <c r="O30" s="50"/>
      <c r="P30" s="49">
        <f t="shared" si="22"/>
        <v>0</v>
      </c>
      <c r="Q30" s="496"/>
      <c r="R30" s="49">
        <f t="shared" si="22"/>
        <v>0</v>
      </c>
      <c r="S30" s="940"/>
      <c r="T30" s="51"/>
      <c r="U30" s="52">
        <f t="shared" si="22"/>
        <v>0</v>
      </c>
      <c r="V30" s="52"/>
      <c r="W30" s="52">
        <f t="shared" si="22"/>
        <v>0</v>
      </c>
      <c r="X30" s="52"/>
      <c r="Y30" s="50">
        <f t="shared" si="22"/>
        <v>0</v>
      </c>
      <c r="Z30" s="476"/>
      <c r="AA30" s="943"/>
      <c r="AB30" s="29">
        <f>J30+L30+N30+P30+R30+U30+W30+Y30</f>
        <v>0</v>
      </c>
      <c r="AC30" s="28">
        <f>G30-AB30</f>
        <v>0</v>
      </c>
      <c r="AD30" s="29">
        <f>H30</f>
        <v>0</v>
      </c>
      <c r="AE30" s="30">
        <f>K30+M30+O30+Q30+T30+V30+X30+Z30</f>
        <v>0</v>
      </c>
      <c r="AF30" s="30">
        <f>AD30-AE30</f>
        <v>0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 ht="69.95" hidden="1" customHeight="1" x14ac:dyDescent="0.5">
      <c r="A31" s="950">
        <v>24205</v>
      </c>
      <c r="B31" s="952" t="s">
        <v>3</v>
      </c>
      <c r="C31" s="954" t="s">
        <v>134</v>
      </c>
      <c r="D31" s="955"/>
      <c r="E31" s="32" t="s">
        <v>12</v>
      </c>
      <c r="F31" s="958"/>
      <c r="G31" s="33"/>
      <c r="H31" s="34"/>
      <c r="I31" s="35"/>
      <c r="J31" s="35"/>
      <c r="K31" s="36"/>
      <c r="L31" s="37"/>
      <c r="M31" s="36"/>
      <c r="N31" s="37"/>
      <c r="O31" s="36"/>
      <c r="P31" s="37"/>
      <c r="Q31" s="495"/>
      <c r="R31" s="37"/>
      <c r="S31" s="938"/>
      <c r="T31" s="506"/>
      <c r="U31" s="39"/>
      <c r="V31" s="38"/>
      <c r="W31" s="39"/>
      <c r="X31" s="38"/>
      <c r="Y31" s="40"/>
      <c r="Z31" s="475"/>
      <c r="AA31" s="949"/>
      <c r="AB31" s="11"/>
      <c r="AC31" s="21"/>
      <c r="AD31" s="11"/>
      <c r="AE31" s="12"/>
      <c r="AF31" s="12"/>
    </row>
    <row r="32" spans="1:68" ht="69.95" hidden="1" customHeight="1" x14ac:dyDescent="0.5">
      <c r="A32" s="930"/>
      <c r="B32" s="933"/>
      <c r="C32" s="935"/>
      <c r="D32" s="936"/>
      <c r="E32" s="13" t="s">
        <v>13</v>
      </c>
      <c r="F32" s="959"/>
      <c r="G32" s="43"/>
      <c r="H32" s="15"/>
      <c r="I32" s="44"/>
      <c r="J32" s="44"/>
      <c r="K32" s="17"/>
      <c r="L32" s="45"/>
      <c r="M32" s="17"/>
      <c r="N32" s="45"/>
      <c r="O32" s="17"/>
      <c r="P32" s="45"/>
      <c r="Q32" s="480"/>
      <c r="R32" s="45"/>
      <c r="S32" s="939"/>
      <c r="T32" s="41"/>
      <c r="U32" s="19"/>
      <c r="V32" s="18"/>
      <c r="W32" s="19"/>
      <c r="X32" s="18"/>
      <c r="Y32" s="46"/>
      <c r="Z32" s="475"/>
      <c r="AA32" s="942"/>
      <c r="AB32" s="11"/>
      <c r="AC32" s="21"/>
      <c r="AD32" s="11"/>
      <c r="AE32" s="12"/>
      <c r="AF32" s="12"/>
    </row>
    <row r="33" spans="1:68" ht="69.95" hidden="1" customHeight="1" thickBot="1" x14ac:dyDescent="0.55000000000000004">
      <c r="A33" s="951"/>
      <c r="B33" s="953"/>
      <c r="C33" s="956"/>
      <c r="D33" s="957"/>
      <c r="E33" s="47" t="s">
        <v>14</v>
      </c>
      <c r="F33" s="960"/>
      <c r="G33" s="48">
        <f>SUM(G31:G32)</f>
        <v>0</v>
      </c>
      <c r="H33" s="48"/>
      <c r="I33" s="49">
        <f t="shared" ref="I33:Y33" si="23">SUM(I31:I32)</f>
        <v>0</v>
      </c>
      <c r="J33" s="49">
        <f t="shared" si="23"/>
        <v>0</v>
      </c>
      <c r="K33" s="50"/>
      <c r="L33" s="49">
        <f t="shared" si="23"/>
        <v>0</v>
      </c>
      <c r="M33" s="50"/>
      <c r="N33" s="49">
        <f t="shared" si="23"/>
        <v>0</v>
      </c>
      <c r="O33" s="50"/>
      <c r="P33" s="49">
        <f t="shared" si="23"/>
        <v>0</v>
      </c>
      <c r="Q33" s="496"/>
      <c r="R33" s="49">
        <f t="shared" si="23"/>
        <v>0</v>
      </c>
      <c r="S33" s="940"/>
      <c r="T33" s="51"/>
      <c r="U33" s="52">
        <f t="shared" si="23"/>
        <v>0</v>
      </c>
      <c r="V33" s="52"/>
      <c r="W33" s="52">
        <f t="shared" si="23"/>
        <v>0</v>
      </c>
      <c r="X33" s="52"/>
      <c r="Y33" s="50">
        <f t="shared" si="23"/>
        <v>0</v>
      </c>
      <c r="Z33" s="476"/>
      <c r="AA33" s="943"/>
      <c r="AB33" s="29">
        <f>J33+L33+N33+P33+R33+U33+W33+Y33</f>
        <v>0</v>
      </c>
      <c r="AC33" s="28">
        <f>G33-AB33</f>
        <v>0</v>
      </c>
      <c r="AD33" s="29">
        <f>H33</f>
        <v>0</v>
      </c>
      <c r="AE33" s="30">
        <f>K33+M33+O33+Q33+T33+V33+X33+Z33</f>
        <v>0</v>
      </c>
      <c r="AF33" s="30">
        <f>AD33-AE33</f>
        <v>0</v>
      </c>
    </row>
    <row r="34" spans="1:68" s="42" customFormat="1" ht="69.95" hidden="1" customHeight="1" x14ac:dyDescent="0.5">
      <c r="A34" s="950">
        <v>24207</v>
      </c>
      <c r="B34" s="952" t="s">
        <v>3</v>
      </c>
      <c r="C34" s="954" t="s">
        <v>56</v>
      </c>
      <c r="D34" s="955"/>
      <c r="E34" s="32" t="s">
        <v>12</v>
      </c>
      <c r="F34" s="958"/>
      <c r="G34" s="33"/>
      <c r="H34" s="34"/>
      <c r="I34" s="35"/>
      <c r="J34" s="35"/>
      <c r="K34" s="36"/>
      <c r="L34" s="37"/>
      <c r="M34" s="36"/>
      <c r="N34" s="37"/>
      <c r="O34" s="36"/>
      <c r="P34" s="37"/>
      <c r="Q34" s="495"/>
      <c r="R34" s="37"/>
      <c r="S34" s="938"/>
      <c r="T34" s="506"/>
      <c r="U34" s="39"/>
      <c r="V34" s="38"/>
      <c r="W34" s="39"/>
      <c r="X34" s="38"/>
      <c r="Y34" s="40"/>
      <c r="Z34" s="475"/>
      <c r="AA34" s="949"/>
      <c r="AB34" s="11"/>
      <c r="AC34" s="21"/>
      <c r="AD34" s="11"/>
      <c r="AE34" s="12"/>
      <c r="AF34" s="12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8" s="42" customFormat="1" ht="69.95" hidden="1" customHeight="1" x14ac:dyDescent="0.5">
      <c r="A35" s="930"/>
      <c r="B35" s="933"/>
      <c r="C35" s="935"/>
      <c r="D35" s="936"/>
      <c r="E35" s="13" t="s">
        <v>13</v>
      </c>
      <c r="F35" s="959"/>
      <c r="G35" s="43"/>
      <c r="H35" s="15"/>
      <c r="I35" s="44"/>
      <c r="J35" s="44"/>
      <c r="K35" s="17"/>
      <c r="L35" s="45"/>
      <c r="M35" s="17"/>
      <c r="N35" s="45"/>
      <c r="O35" s="17"/>
      <c r="P35" s="45"/>
      <c r="Q35" s="480"/>
      <c r="R35" s="45"/>
      <c r="S35" s="939"/>
      <c r="T35" s="41"/>
      <c r="U35" s="19"/>
      <c r="V35" s="18"/>
      <c r="W35" s="19"/>
      <c r="X35" s="18"/>
      <c r="Y35" s="46"/>
      <c r="Z35" s="475"/>
      <c r="AA35" s="942"/>
      <c r="AB35" s="11"/>
      <c r="AC35" s="21"/>
      <c r="AD35" s="11"/>
      <c r="AE35" s="12"/>
      <c r="AF35" s="1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8" s="42" customFormat="1" ht="69.95" hidden="1" customHeight="1" thickBot="1" x14ac:dyDescent="0.55000000000000004">
      <c r="A36" s="951"/>
      <c r="B36" s="953"/>
      <c r="C36" s="956"/>
      <c r="D36" s="957"/>
      <c r="E36" s="47" t="s">
        <v>14</v>
      </c>
      <c r="F36" s="960"/>
      <c r="G36" s="48">
        <f>SUM(G34:G35)</f>
        <v>0</v>
      </c>
      <c r="H36" s="48"/>
      <c r="I36" s="49">
        <f t="shared" ref="I36:Y36" si="24">SUM(I34:I35)</f>
        <v>0</v>
      </c>
      <c r="J36" s="49">
        <f t="shared" si="24"/>
        <v>0</v>
      </c>
      <c r="K36" s="50"/>
      <c r="L36" s="49">
        <f t="shared" si="24"/>
        <v>0</v>
      </c>
      <c r="M36" s="50"/>
      <c r="N36" s="49">
        <f t="shared" si="24"/>
        <v>0</v>
      </c>
      <c r="O36" s="50"/>
      <c r="P36" s="49">
        <f t="shared" si="24"/>
        <v>0</v>
      </c>
      <c r="Q36" s="496"/>
      <c r="R36" s="49">
        <f t="shared" si="24"/>
        <v>0</v>
      </c>
      <c r="S36" s="940"/>
      <c r="T36" s="51"/>
      <c r="U36" s="52">
        <f t="shared" si="24"/>
        <v>0</v>
      </c>
      <c r="V36" s="52"/>
      <c r="W36" s="52">
        <f t="shared" si="24"/>
        <v>0</v>
      </c>
      <c r="X36" s="52"/>
      <c r="Y36" s="50">
        <f t="shared" si="24"/>
        <v>0</v>
      </c>
      <c r="Z36" s="476"/>
      <c r="AA36" s="943"/>
      <c r="AB36" s="29">
        <f>J36+L36+N36+P36+R36+U36+W36+Y36</f>
        <v>0</v>
      </c>
      <c r="AC36" s="28">
        <f>G36-AB36</f>
        <v>0</v>
      </c>
      <c r="AD36" s="29">
        <f>H36</f>
        <v>0</v>
      </c>
      <c r="AE36" s="30">
        <f>K36+M36+O36+Q36+T36+V36+X36+Z36</f>
        <v>0</v>
      </c>
      <c r="AF36" s="30">
        <f>AD36-AE36</f>
        <v>0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1:68" s="42" customFormat="1" ht="69.95" hidden="1" customHeight="1" x14ac:dyDescent="0.5">
      <c r="A37" s="950">
        <v>24207</v>
      </c>
      <c r="B37" s="952" t="s">
        <v>148</v>
      </c>
      <c r="C37" s="954" t="s">
        <v>149</v>
      </c>
      <c r="D37" s="955"/>
      <c r="E37" s="32" t="s">
        <v>12</v>
      </c>
      <c r="F37" s="958"/>
      <c r="G37" s="33"/>
      <c r="H37" s="34"/>
      <c r="I37" s="35"/>
      <c r="J37" s="35"/>
      <c r="K37" s="36"/>
      <c r="L37" s="37"/>
      <c r="M37" s="36"/>
      <c r="N37" s="37"/>
      <c r="O37" s="36"/>
      <c r="P37" s="37"/>
      <c r="Q37" s="495"/>
      <c r="R37" s="37"/>
      <c r="S37" s="938"/>
      <c r="T37" s="506"/>
      <c r="U37" s="39"/>
      <c r="V37" s="38"/>
      <c r="W37" s="39"/>
      <c r="X37" s="38"/>
      <c r="Y37" s="40"/>
      <c r="Z37" s="475"/>
      <c r="AA37" s="949"/>
      <c r="AB37" s="11"/>
      <c r="AC37" s="21"/>
      <c r="AD37" s="11"/>
      <c r="AE37" s="12"/>
      <c r="AF37" s="12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1:68" s="42" customFormat="1" ht="69.95" hidden="1" customHeight="1" x14ac:dyDescent="0.5">
      <c r="A38" s="930"/>
      <c r="B38" s="933"/>
      <c r="C38" s="935"/>
      <c r="D38" s="936"/>
      <c r="E38" s="13" t="s">
        <v>13</v>
      </c>
      <c r="F38" s="959"/>
      <c r="G38" s="43"/>
      <c r="H38" s="15"/>
      <c r="I38" s="44"/>
      <c r="J38" s="44"/>
      <c r="K38" s="17"/>
      <c r="L38" s="45"/>
      <c r="M38" s="17"/>
      <c r="N38" s="45"/>
      <c r="O38" s="17"/>
      <c r="P38" s="45"/>
      <c r="Q38" s="480"/>
      <c r="R38" s="45"/>
      <c r="S38" s="939"/>
      <c r="T38" s="41"/>
      <c r="U38" s="19"/>
      <c r="V38" s="18"/>
      <c r="W38" s="19"/>
      <c r="X38" s="18"/>
      <c r="Y38" s="46"/>
      <c r="Z38" s="475"/>
      <c r="AA38" s="942"/>
      <c r="AB38" s="11"/>
      <c r="AC38" s="21"/>
      <c r="AD38" s="11"/>
      <c r="AE38" s="12"/>
      <c r="AF38" s="1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1:68" s="42" customFormat="1" ht="69.95" hidden="1" customHeight="1" thickBot="1" x14ac:dyDescent="0.55000000000000004">
      <c r="A39" s="951"/>
      <c r="B39" s="953"/>
      <c r="C39" s="956"/>
      <c r="D39" s="957"/>
      <c r="E39" s="47" t="s">
        <v>14</v>
      </c>
      <c r="F39" s="960"/>
      <c r="G39" s="48">
        <f>SUM(G37:G38)</f>
        <v>0</v>
      </c>
      <c r="H39" s="48"/>
      <c r="I39" s="49">
        <f t="shared" ref="I39:J39" si="25">SUM(I37:I38)</f>
        <v>0</v>
      </c>
      <c r="J39" s="49">
        <f t="shared" si="25"/>
        <v>0</v>
      </c>
      <c r="K39" s="50"/>
      <c r="L39" s="49">
        <f t="shared" ref="L39" si="26">SUM(L37:L38)</f>
        <v>0</v>
      </c>
      <c r="M39" s="50"/>
      <c r="N39" s="49">
        <f t="shared" ref="N39" si="27">SUM(N37:N38)</f>
        <v>0</v>
      </c>
      <c r="O39" s="50"/>
      <c r="P39" s="49">
        <f t="shared" ref="P39" si="28">SUM(P37:P38)</f>
        <v>0</v>
      </c>
      <c r="Q39" s="496"/>
      <c r="R39" s="49">
        <f t="shared" ref="R39" si="29">SUM(R37:R38)</f>
        <v>0</v>
      </c>
      <c r="S39" s="940"/>
      <c r="T39" s="51"/>
      <c r="U39" s="52">
        <f t="shared" ref="U39" si="30">SUM(U37:U38)</f>
        <v>0</v>
      </c>
      <c r="V39" s="52"/>
      <c r="W39" s="52">
        <f t="shared" ref="W39" si="31">SUM(W37:W38)</f>
        <v>0</v>
      </c>
      <c r="X39" s="52"/>
      <c r="Y39" s="50">
        <f t="shared" ref="Y39" si="32">SUM(Y37:Y38)</f>
        <v>0</v>
      </c>
      <c r="Z39" s="476"/>
      <c r="AA39" s="943"/>
      <c r="AB39" s="29">
        <f>J39+L39+N39+P39+R39+U39+W39+Y39</f>
        <v>0</v>
      </c>
      <c r="AC39" s="28">
        <f>G39-AB39</f>
        <v>0</v>
      </c>
      <c r="AD39" s="29">
        <f>H39</f>
        <v>0</v>
      </c>
      <c r="AE39" s="30">
        <f>K39+M39+O39+Q39+T39+V39+X39+Z39</f>
        <v>0</v>
      </c>
      <c r="AF39" s="30">
        <f>AD39-AE39</f>
        <v>0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1:68" ht="69.95" hidden="1" customHeight="1" x14ac:dyDescent="0.5">
      <c r="A40" s="950">
        <v>24301</v>
      </c>
      <c r="B40" s="952" t="s">
        <v>61</v>
      </c>
      <c r="C40" s="954" t="s">
        <v>51</v>
      </c>
      <c r="D40" s="955"/>
      <c r="E40" s="32" t="s">
        <v>12</v>
      </c>
      <c r="F40" s="958"/>
      <c r="G40" s="33"/>
      <c r="H40" s="34"/>
      <c r="I40" s="57"/>
      <c r="J40" s="57"/>
      <c r="K40" s="36"/>
      <c r="L40" s="58"/>
      <c r="M40" s="36"/>
      <c r="N40" s="58"/>
      <c r="O40" s="36"/>
      <c r="P40" s="58"/>
      <c r="Q40" s="495"/>
      <c r="R40" s="58"/>
      <c r="S40" s="938"/>
      <c r="T40" s="506"/>
      <c r="U40" s="60"/>
      <c r="V40" s="38"/>
      <c r="W40" s="60"/>
      <c r="X40" s="38"/>
      <c r="Y40" s="40"/>
      <c r="Z40" s="475"/>
      <c r="AA40" s="949"/>
      <c r="AB40" s="11"/>
      <c r="AC40" s="21"/>
      <c r="AD40" s="11"/>
      <c r="AE40" s="12"/>
      <c r="AF40" s="12"/>
    </row>
    <row r="41" spans="1:68" ht="69.95" hidden="1" customHeight="1" x14ac:dyDescent="0.5">
      <c r="A41" s="930"/>
      <c r="B41" s="933"/>
      <c r="C41" s="935"/>
      <c r="D41" s="936"/>
      <c r="E41" s="13" t="s">
        <v>13</v>
      </c>
      <c r="F41" s="959"/>
      <c r="G41" s="43"/>
      <c r="H41" s="15"/>
      <c r="I41" s="61"/>
      <c r="J41" s="61"/>
      <c r="K41" s="17"/>
      <c r="L41" s="62"/>
      <c r="M41" s="17"/>
      <c r="N41" s="62"/>
      <c r="O41" s="17"/>
      <c r="P41" s="62"/>
      <c r="Q41" s="480"/>
      <c r="R41" s="62"/>
      <c r="S41" s="939"/>
      <c r="T41" s="41"/>
      <c r="U41" s="64"/>
      <c r="V41" s="18"/>
      <c r="W41" s="64"/>
      <c r="X41" s="18"/>
      <c r="Y41" s="46"/>
      <c r="Z41" s="475"/>
      <c r="AA41" s="942"/>
      <c r="AB41" s="11"/>
      <c r="AC41" s="21"/>
      <c r="AD41" s="11"/>
      <c r="AE41" s="12"/>
      <c r="AF41" s="12"/>
    </row>
    <row r="42" spans="1:68" ht="69.95" hidden="1" customHeight="1" thickBot="1" x14ac:dyDescent="0.55000000000000004">
      <c r="A42" s="951"/>
      <c r="B42" s="953"/>
      <c r="C42" s="956"/>
      <c r="D42" s="957"/>
      <c r="E42" s="47" t="s">
        <v>14</v>
      </c>
      <c r="F42" s="960"/>
      <c r="G42" s="48">
        <f>SUM(G40:G41)</f>
        <v>0</v>
      </c>
      <c r="H42" s="48"/>
      <c r="I42" s="49">
        <f t="shared" ref="I42:Y42" si="33">SUM(I40:I41)</f>
        <v>0</v>
      </c>
      <c r="J42" s="49">
        <f t="shared" si="33"/>
        <v>0</v>
      </c>
      <c r="K42" s="50"/>
      <c r="L42" s="49">
        <f t="shared" si="33"/>
        <v>0</v>
      </c>
      <c r="M42" s="50"/>
      <c r="N42" s="49">
        <f t="shared" si="33"/>
        <v>0</v>
      </c>
      <c r="O42" s="50"/>
      <c r="P42" s="49">
        <f t="shared" si="33"/>
        <v>0</v>
      </c>
      <c r="Q42" s="496"/>
      <c r="R42" s="49">
        <f t="shared" si="33"/>
        <v>0</v>
      </c>
      <c r="S42" s="940"/>
      <c r="T42" s="51"/>
      <c r="U42" s="52">
        <f t="shared" si="33"/>
        <v>0</v>
      </c>
      <c r="V42" s="52"/>
      <c r="W42" s="52">
        <f t="shared" si="33"/>
        <v>0</v>
      </c>
      <c r="X42" s="52"/>
      <c r="Y42" s="50">
        <f t="shared" si="33"/>
        <v>0</v>
      </c>
      <c r="Z42" s="476"/>
      <c r="AA42" s="943"/>
      <c r="AB42" s="29">
        <f>J42+L42+N42+P42+R42+U42+W42+Y42</f>
        <v>0</v>
      </c>
      <c r="AC42" s="28">
        <f>G42-AB42</f>
        <v>0</v>
      </c>
      <c r="AD42" s="29">
        <f>H42</f>
        <v>0</v>
      </c>
      <c r="AE42" s="30">
        <f>K42+M42+O42+Q42+T42+V42+X42+Z42</f>
        <v>0</v>
      </c>
      <c r="AF42" s="30">
        <f>AD42-AE42</f>
        <v>0</v>
      </c>
    </row>
    <row r="43" spans="1:68" s="55" customFormat="1" ht="69.95" hidden="1" customHeight="1" x14ac:dyDescent="0.5">
      <c r="A43" s="950">
        <v>24301</v>
      </c>
      <c r="B43" s="952" t="s">
        <v>119</v>
      </c>
      <c r="C43" s="954" t="s">
        <v>135</v>
      </c>
      <c r="D43" s="955"/>
      <c r="E43" s="32" t="s">
        <v>12</v>
      </c>
      <c r="F43" s="958"/>
      <c r="G43" s="33"/>
      <c r="H43" s="34"/>
      <c r="I43" s="57"/>
      <c r="J43" s="57"/>
      <c r="K43" s="36"/>
      <c r="L43" s="58"/>
      <c r="M43" s="36"/>
      <c r="N43" s="58"/>
      <c r="O43" s="36"/>
      <c r="P43" s="58"/>
      <c r="Q43" s="495"/>
      <c r="R43" s="58"/>
      <c r="S43" s="970"/>
      <c r="T43" s="506"/>
      <c r="U43" s="60"/>
      <c r="V43" s="38"/>
      <c r="W43" s="60"/>
      <c r="X43" s="38"/>
      <c r="Y43" s="40"/>
      <c r="Z43" s="475"/>
      <c r="AA43" s="949"/>
      <c r="AB43" s="11"/>
      <c r="AC43" s="21"/>
      <c r="AD43" s="11"/>
      <c r="AE43" s="12"/>
      <c r="AF43" s="1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1:68" s="55" customFormat="1" ht="69.95" hidden="1" customHeight="1" x14ac:dyDescent="0.5">
      <c r="A44" s="930"/>
      <c r="B44" s="933"/>
      <c r="C44" s="935"/>
      <c r="D44" s="936"/>
      <c r="E44" s="13" t="s">
        <v>13</v>
      </c>
      <c r="F44" s="959"/>
      <c r="G44" s="43"/>
      <c r="H44" s="15"/>
      <c r="I44" s="61"/>
      <c r="J44" s="61"/>
      <c r="K44" s="17"/>
      <c r="L44" s="62"/>
      <c r="M44" s="17"/>
      <c r="N44" s="62"/>
      <c r="O44" s="17"/>
      <c r="P44" s="62"/>
      <c r="Q44" s="480"/>
      <c r="R44" s="62"/>
      <c r="S44" s="971"/>
      <c r="T44" s="41"/>
      <c r="U44" s="64"/>
      <c r="V44" s="18"/>
      <c r="W44" s="64"/>
      <c r="X44" s="18"/>
      <c r="Y44" s="46"/>
      <c r="Z44" s="475"/>
      <c r="AA44" s="942"/>
      <c r="AB44" s="11"/>
      <c r="AC44" s="21"/>
      <c r="AD44" s="11"/>
      <c r="AE44" s="12"/>
      <c r="AF44" s="12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1:68" s="55" customFormat="1" ht="69.95" hidden="1" customHeight="1" thickBot="1" x14ac:dyDescent="0.55000000000000004">
      <c r="A45" s="951"/>
      <c r="B45" s="953"/>
      <c r="C45" s="956"/>
      <c r="D45" s="957"/>
      <c r="E45" s="47" t="s">
        <v>14</v>
      </c>
      <c r="F45" s="960"/>
      <c r="G45" s="48">
        <f>SUM(G43:G44)</f>
        <v>0</v>
      </c>
      <c r="H45" s="48"/>
      <c r="I45" s="49">
        <f t="shared" ref="I45:Y45" si="34">SUM(I43:I44)</f>
        <v>0</v>
      </c>
      <c r="J45" s="49">
        <f t="shared" si="34"/>
        <v>0</v>
      </c>
      <c r="K45" s="50"/>
      <c r="L45" s="49">
        <f t="shared" si="34"/>
        <v>0</v>
      </c>
      <c r="M45" s="50"/>
      <c r="N45" s="49">
        <f t="shared" si="34"/>
        <v>0</v>
      </c>
      <c r="O45" s="50"/>
      <c r="P45" s="49">
        <f t="shared" si="34"/>
        <v>0</v>
      </c>
      <c r="Q45" s="496"/>
      <c r="R45" s="49">
        <f t="shared" si="34"/>
        <v>0</v>
      </c>
      <c r="S45" s="972"/>
      <c r="T45" s="51"/>
      <c r="U45" s="52">
        <f t="shared" si="34"/>
        <v>0</v>
      </c>
      <c r="V45" s="52"/>
      <c r="W45" s="52">
        <f t="shared" si="34"/>
        <v>0</v>
      </c>
      <c r="X45" s="52"/>
      <c r="Y45" s="50">
        <f t="shared" si="34"/>
        <v>0</v>
      </c>
      <c r="Z45" s="476"/>
      <c r="AA45" s="943"/>
      <c r="AB45" s="29">
        <f>J45+L45+N45+P45+R45+U45+W45+Y45</f>
        <v>0</v>
      </c>
      <c r="AC45" s="28">
        <f>G45-AB45</f>
        <v>0</v>
      </c>
      <c r="AD45" s="29">
        <f>H45</f>
        <v>0</v>
      </c>
      <c r="AE45" s="30">
        <f>K45+M45+O45+Q45+T45+V45+X45+Z45</f>
        <v>0</v>
      </c>
      <c r="AF45" s="30">
        <f>AD45-AE45</f>
        <v>0</v>
      </c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</row>
    <row r="46" spans="1:68" s="42" customFormat="1" ht="69.599999999999994" hidden="1" customHeight="1" x14ac:dyDescent="0.5">
      <c r="A46" s="950">
        <v>24305</v>
      </c>
      <c r="B46" s="952" t="s">
        <v>61</v>
      </c>
      <c r="C46" s="954" t="s">
        <v>63</v>
      </c>
      <c r="D46" s="955"/>
      <c r="E46" s="32" t="s">
        <v>12</v>
      </c>
      <c r="F46" s="958"/>
      <c r="G46" s="65">
        <v>0</v>
      </c>
      <c r="H46" s="66"/>
      <c r="I46" s="57"/>
      <c r="J46" s="57"/>
      <c r="K46" s="67"/>
      <c r="L46" s="58"/>
      <c r="M46" s="67"/>
      <c r="N46" s="58"/>
      <c r="O46" s="67"/>
      <c r="P46" s="58"/>
      <c r="Q46" s="497"/>
      <c r="R46" s="58"/>
      <c r="S46" s="938"/>
      <c r="T46" s="507"/>
      <c r="U46" s="60"/>
      <c r="V46" s="68"/>
      <c r="W46" s="60"/>
      <c r="X46" s="68"/>
      <c r="Y46" s="69"/>
      <c r="Z46" s="477"/>
      <c r="AA46" s="973"/>
      <c r="AB46" s="11"/>
      <c r="AC46" s="21"/>
      <c r="AD46" s="11"/>
      <c r="AE46" s="71"/>
      <c r="AF46" s="7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1:68" s="42" customFormat="1" ht="69.95" hidden="1" customHeight="1" x14ac:dyDescent="0.5">
      <c r="A47" s="930"/>
      <c r="B47" s="933"/>
      <c r="C47" s="935"/>
      <c r="D47" s="936"/>
      <c r="E47" s="13" t="s">
        <v>13</v>
      </c>
      <c r="F47" s="959"/>
      <c r="G47" s="72"/>
      <c r="H47" s="73"/>
      <c r="I47" s="61"/>
      <c r="J47" s="61"/>
      <c r="K47" s="74"/>
      <c r="L47" s="62"/>
      <c r="M47" s="74"/>
      <c r="N47" s="62"/>
      <c r="O47" s="74"/>
      <c r="P47" s="62"/>
      <c r="Q47" s="478"/>
      <c r="R47" s="62"/>
      <c r="S47" s="939"/>
      <c r="T47" s="70"/>
      <c r="U47" s="64"/>
      <c r="V47" s="75"/>
      <c r="W47" s="64"/>
      <c r="X47" s="75"/>
      <c r="Y47" s="76"/>
      <c r="Z47" s="477"/>
      <c r="AA47" s="974"/>
      <c r="AB47" s="11"/>
      <c r="AC47" s="21"/>
      <c r="AD47" s="11"/>
      <c r="AE47" s="71"/>
      <c r="AF47" s="7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1:68" s="42" customFormat="1" ht="69.95" hidden="1" customHeight="1" thickBot="1" x14ac:dyDescent="0.55000000000000004">
      <c r="A48" s="951"/>
      <c r="B48" s="953"/>
      <c r="C48" s="956"/>
      <c r="D48" s="957"/>
      <c r="E48" s="47" t="s">
        <v>14</v>
      </c>
      <c r="F48" s="960"/>
      <c r="G48" s="48">
        <f>SUM(G46:G47)</f>
        <v>0</v>
      </c>
      <c r="H48" s="48"/>
      <c r="I48" s="49">
        <f t="shared" ref="I48:Y48" si="35">SUM(I46:I47)</f>
        <v>0</v>
      </c>
      <c r="J48" s="49">
        <f t="shared" si="35"/>
        <v>0</v>
      </c>
      <c r="K48" s="50"/>
      <c r="L48" s="49">
        <f t="shared" si="35"/>
        <v>0</v>
      </c>
      <c r="M48" s="50"/>
      <c r="N48" s="49">
        <f t="shared" si="35"/>
        <v>0</v>
      </c>
      <c r="O48" s="50"/>
      <c r="P48" s="49">
        <f t="shared" si="35"/>
        <v>0</v>
      </c>
      <c r="Q48" s="496"/>
      <c r="R48" s="49">
        <f t="shared" si="35"/>
        <v>0</v>
      </c>
      <c r="S48" s="940"/>
      <c r="T48" s="51"/>
      <c r="U48" s="52">
        <f t="shared" si="35"/>
        <v>0</v>
      </c>
      <c r="V48" s="52"/>
      <c r="W48" s="52">
        <f t="shared" si="35"/>
        <v>0</v>
      </c>
      <c r="X48" s="52"/>
      <c r="Y48" s="50">
        <f t="shared" si="35"/>
        <v>0</v>
      </c>
      <c r="Z48" s="476"/>
      <c r="AA48" s="975"/>
      <c r="AB48" s="29">
        <f>J48+L48+N48+P48+R48+U48+W48+Y48</f>
        <v>0</v>
      </c>
      <c r="AC48" s="28">
        <f>G48-AB48</f>
        <v>0</v>
      </c>
      <c r="AD48" s="29">
        <f>H48</f>
        <v>0</v>
      </c>
      <c r="AE48" s="30">
        <f>K48+M48+O48+Q48+T48+V48+X48+Z48</f>
        <v>0</v>
      </c>
      <c r="AF48" s="30">
        <f>AD48-AE48</f>
        <v>0</v>
      </c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1:68" s="42" customFormat="1" ht="69.95" hidden="1" customHeight="1" x14ac:dyDescent="0.5">
      <c r="A49" s="929">
        <v>24305</v>
      </c>
      <c r="B49" s="932" t="s">
        <v>136</v>
      </c>
      <c r="C49" s="935" t="s">
        <v>77</v>
      </c>
      <c r="D49" s="936"/>
      <c r="E49" s="419" t="s">
        <v>12</v>
      </c>
      <c r="F49" s="959"/>
      <c r="G49" s="77">
        <v>0</v>
      </c>
      <c r="H49" s="78"/>
      <c r="I49" s="79"/>
      <c r="J49" s="79"/>
      <c r="K49" s="80"/>
      <c r="L49" s="81"/>
      <c r="M49" s="80"/>
      <c r="N49" s="81"/>
      <c r="O49" s="80"/>
      <c r="P49" s="81"/>
      <c r="Q49" s="498"/>
      <c r="R49" s="81"/>
      <c r="S49" s="939"/>
      <c r="T49" s="102"/>
      <c r="U49" s="84"/>
      <c r="V49" s="83"/>
      <c r="W49" s="84"/>
      <c r="X49" s="83"/>
      <c r="Y49" s="84"/>
      <c r="Z49" s="478"/>
      <c r="AA49" s="973"/>
      <c r="AB49" s="11"/>
      <c r="AC49" s="21"/>
      <c r="AD49" s="11"/>
      <c r="AE49" s="71"/>
      <c r="AF49" s="7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spans="1:68" s="42" customFormat="1" ht="69.95" hidden="1" customHeight="1" x14ac:dyDescent="0.5">
      <c r="A50" s="930"/>
      <c r="B50" s="933"/>
      <c r="C50" s="935"/>
      <c r="D50" s="936"/>
      <c r="E50" s="13" t="s">
        <v>13</v>
      </c>
      <c r="F50" s="959"/>
      <c r="G50" s="72"/>
      <c r="H50" s="73"/>
      <c r="I50" s="61"/>
      <c r="J50" s="61"/>
      <c r="K50" s="74"/>
      <c r="L50" s="62"/>
      <c r="M50" s="74"/>
      <c r="N50" s="62"/>
      <c r="O50" s="74"/>
      <c r="P50" s="62"/>
      <c r="Q50" s="478"/>
      <c r="R50" s="62"/>
      <c r="S50" s="939"/>
      <c r="T50" s="70"/>
      <c r="U50" s="64"/>
      <c r="V50" s="75"/>
      <c r="W50" s="64"/>
      <c r="X50" s="75"/>
      <c r="Y50" s="64"/>
      <c r="Z50" s="478"/>
      <c r="AA50" s="974"/>
      <c r="AB50" s="11"/>
      <c r="AC50" s="21"/>
      <c r="AD50" s="11"/>
      <c r="AE50" s="71"/>
      <c r="AF50" s="7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s="42" customFormat="1" ht="69.95" hidden="1" customHeight="1" thickBot="1" x14ac:dyDescent="0.55000000000000004">
      <c r="A51" s="931"/>
      <c r="B51" s="934"/>
      <c r="C51" s="935"/>
      <c r="D51" s="936"/>
      <c r="E51" s="151" t="s">
        <v>14</v>
      </c>
      <c r="F51" s="959"/>
      <c r="G51" s="85">
        <f>SUM(G49:G50)</f>
        <v>0</v>
      </c>
      <c r="H51" s="85"/>
      <c r="I51" s="23">
        <f t="shared" ref="I51:Y51" si="36">SUM(I49:I50)</f>
        <v>0</v>
      </c>
      <c r="J51" s="23">
        <f t="shared" si="36"/>
        <v>0</v>
      </c>
      <c r="K51" s="24"/>
      <c r="L51" s="23">
        <f t="shared" si="36"/>
        <v>0</v>
      </c>
      <c r="M51" s="24"/>
      <c r="N51" s="23">
        <f t="shared" si="36"/>
        <v>0</v>
      </c>
      <c r="O51" s="24"/>
      <c r="P51" s="23">
        <f t="shared" si="36"/>
        <v>0</v>
      </c>
      <c r="Q51" s="499"/>
      <c r="R51" s="23">
        <f t="shared" si="36"/>
        <v>0</v>
      </c>
      <c r="S51" s="939"/>
      <c r="T51" s="25"/>
      <c r="U51" s="26">
        <f t="shared" si="36"/>
        <v>0</v>
      </c>
      <c r="V51" s="26"/>
      <c r="W51" s="26">
        <f t="shared" si="36"/>
        <v>0</v>
      </c>
      <c r="X51" s="26">
        <f t="shared" si="36"/>
        <v>0</v>
      </c>
      <c r="Y51" s="26">
        <f t="shared" si="36"/>
        <v>0</v>
      </c>
      <c r="Z51" s="479"/>
      <c r="AA51" s="975"/>
      <c r="AB51" s="29">
        <f>J51+L51+N51+P51+R51+U51+W51+Y51</f>
        <v>0</v>
      </c>
      <c r="AC51" s="28">
        <f>G51-AB51</f>
        <v>0</v>
      </c>
      <c r="AD51" s="29">
        <f>H51</f>
        <v>0</v>
      </c>
      <c r="AE51" s="30">
        <f>K51+M51+O51+Q51+T51+V51+X51+Z51</f>
        <v>0</v>
      </c>
      <c r="AF51" s="30">
        <f>AD51-AE51</f>
        <v>0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s="42" customFormat="1" ht="69.95" hidden="1" customHeight="1" x14ac:dyDescent="0.5">
      <c r="A52" s="950">
        <v>24307</v>
      </c>
      <c r="B52" s="952" t="s">
        <v>61</v>
      </c>
      <c r="C52" s="954" t="s">
        <v>52</v>
      </c>
      <c r="D52" s="955"/>
      <c r="E52" s="32" t="s">
        <v>12</v>
      </c>
      <c r="F52" s="958"/>
      <c r="G52" s="159"/>
      <c r="H52" s="66"/>
      <c r="I52" s="57"/>
      <c r="J52" s="57"/>
      <c r="K52" s="67"/>
      <c r="L52" s="58"/>
      <c r="M52" s="67"/>
      <c r="N52" s="58"/>
      <c r="O52" s="67"/>
      <c r="P52" s="58"/>
      <c r="Q52" s="497"/>
      <c r="R52" s="58"/>
      <c r="S52" s="938"/>
      <c r="T52" s="507"/>
      <c r="U52" s="60"/>
      <c r="V52" s="68"/>
      <c r="W52" s="60"/>
      <c r="X52" s="68"/>
      <c r="Y52" s="69"/>
      <c r="Z52" s="477"/>
      <c r="AA52" s="973"/>
      <c r="AB52" s="11"/>
      <c r="AC52" s="21"/>
      <c r="AD52" s="11"/>
      <c r="AE52" s="71"/>
      <c r="AF52" s="7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1:68" s="42" customFormat="1" ht="69.95" hidden="1" customHeight="1" x14ac:dyDescent="0.5">
      <c r="A53" s="930"/>
      <c r="B53" s="933"/>
      <c r="C53" s="935"/>
      <c r="D53" s="936"/>
      <c r="E53" s="13" t="s">
        <v>13</v>
      </c>
      <c r="F53" s="959"/>
      <c r="G53" s="72"/>
      <c r="H53" s="73"/>
      <c r="I53" s="61"/>
      <c r="J53" s="61"/>
      <c r="K53" s="74"/>
      <c r="L53" s="62"/>
      <c r="M53" s="74"/>
      <c r="N53" s="62"/>
      <c r="O53" s="74"/>
      <c r="P53" s="62"/>
      <c r="Q53" s="478"/>
      <c r="R53" s="62"/>
      <c r="S53" s="939"/>
      <c r="T53" s="70"/>
      <c r="U53" s="64"/>
      <c r="V53" s="75"/>
      <c r="W53" s="64"/>
      <c r="X53" s="75"/>
      <c r="Y53" s="76"/>
      <c r="Z53" s="477"/>
      <c r="AA53" s="974"/>
      <c r="AB53" s="11"/>
      <c r="AC53" s="21"/>
      <c r="AD53" s="11"/>
      <c r="AE53" s="71"/>
      <c r="AF53" s="7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1:68" s="42" customFormat="1" ht="75.599999999999994" hidden="1" customHeight="1" thickBot="1" x14ac:dyDescent="0.55000000000000004">
      <c r="A54" s="951"/>
      <c r="B54" s="953"/>
      <c r="C54" s="956"/>
      <c r="D54" s="957"/>
      <c r="E54" s="47" t="s">
        <v>14</v>
      </c>
      <c r="F54" s="960"/>
      <c r="G54" s="48">
        <f>SUM(G52:G53)</f>
        <v>0</v>
      </c>
      <c r="H54" s="48"/>
      <c r="I54" s="49">
        <f t="shared" ref="I54:Y54" si="37">SUM(I52:I53)</f>
        <v>0</v>
      </c>
      <c r="J54" s="49">
        <f t="shared" si="37"/>
        <v>0</v>
      </c>
      <c r="K54" s="50"/>
      <c r="L54" s="49">
        <f t="shared" si="37"/>
        <v>0</v>
      </c>
      <c r="M54" s="50"/>
      <c r="N54" s="49">
        <f t="shared" si="37"/>
        <v>0</v>
      </c>
      <c r="O54" s="50"/>
      <c r="P54" s="49">
        <f t="shared" si="37"/>
        <v>0</v>
      </c>
      <c r="Q54" s="496"/>
      <c r="R54" s="49">
        <f t="shared" si="37"/>
        <v>0</v>
      </c>
      <c r="S54" s="940"/>
      <c r="T54" s="51"/>
      <c r="U54" s="52">
        <f t="shared" si="37"/>
        <v>0</v>
      </c>
      <c r="V54" s="52"/>
      <c r="W54" s="52">
        <f t="shared" si="37"/>
        <v>0</v>
      </c>
      <c r="X54" s="52"/>
      <c r="Y54" s="50">
        <f t="shared" si="37"/>
        <v>0</v>
      </c>
      <c r="Z54" s="476"/>
      <c r="AA54" s="975"/>
      <c r="AB54" s="29">
        <f>J54+L54+N54+P54+R54+U54+W54+Y54</f>
        <v>0</v>
      </c>
      <c r="AC54" s="28">
        <f>G54-AB54</f>
        <v>0</v>
      </c>
      <c r="AD54" s="29">
        <f>H54</f>
        <v>0</v>
      </c>
      <c r="AE54" s="30">
        <f>K54+M54+O54+Q54+T54+V54+X54+Z54</f>
        <v>0</v>
      </c>
      <c r="AF54" s="30">
        <f>AD54-AE54</f>
        <v>0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1:68" ht="69.95" hidden="1" customHeight="1" x14ac:dyDescent="0.5">
      <c r="A55" s="929"/>
      <c r="B55" s="932"/>
      <c r="C55" s="935"/>
      <c r="D55" s="936"/>
      <c r="E55" s="419" t="s">
        <v>12</v>
      </c>
      <c r="F55" s="959"/>
      <c r="G55" s="77">
        <v>0</v>
      </c>
      <c r="H55" s="77"/>
      <c r="I55" s="79"/>
      <c r="J55" s="79"/>
      <c r="K55" s="86"/>
      <c r="L55" s="81"/>
      <c r="M55" s="86"/>
      <c r="N55" s="81"/>
      <c r="O55" s="86"/>
      <c r="P55" s="81"/>
      <c r="Q55" s="500"/>
      <c r="R55" s="81"/>
      <c r="S55" s="939"/>
      <c r="T55" s="82"/>
      <c r="U55" s="84"/>
      <c r="V55" s="84"/>
      <c r="W55" s="84"/>
      <c r="X55" s="83"/>
      <c r="Y55" s="84"/>
      <c r="Z55" s="478"/>
      <c r="AA55" s="426"/>
      <c r="AB55" s="11"/>
      <c r="AC55" s="21"/>
      <c r="AD55" s="11"/>
      <c r="AE55" s="71"/>
      <c r="AF55" s="71"/>
    </row>
    <row r="56" spans="1:68" ht="69.95" hidden="1" customHeight="1" x14ac:dyDescent="0.5">
      <c r="A56" s="930"/>
      <c r="B56" s="933"/>
      <c r="C56" s="935"/>
      <c r="D56" s="936"/>
      <c r="E56" s="13" t="s">
        <v>13</v>
      </c>
      <c r="F56" s="959"/>
      <c r="G56" s="72"/>
      <c r="H56" s="72"/>
      <c r="I56" s="61"/>
      <c r="J56" s="61"/>
      <c r="K56" s="76"/>
      <c r="L56" s="62"/>
      <c r="M56" s="76"/>
      <c r="N56" s="62"/>
      <c r="O56" s="76"/>
      <c r="P56" s="62"/>
      <c r="Q56" s="482"/>
      <c r="R56" s="62"/>
      <c r="S56" s="939"/>
      <c r="T56" s="63"/>
      <c r="U56" s="64"/>
      <c r="V56" s="64"/>
      <c r="W56" s="64"/>
      <c r="X56" s="75"/>
      <c r="Y56" s="64"/>
      <c r="Z56" s="478"/>
      <c r="AA56" s="426"/>
      <c r="AB56" s="11"/>
      <c r="AC56" s="21"/>
      <c r="AD56" s="11"/>
      <c r="AE56" s="71"/>
      <c r="AF56" s="71"/>
    </row>
    <row r="57" spans="1:68" ht="69.95" hidden="1" customHeight="1" x14ac:dyDescent="0.5">
      <c r="A57" s="930"/>
      <c r="B57" s="933"/>
      <c r="C57" s="976"/>
      <c r="D57" s="977"/>
      <c r="E57" s="87" t="s">
        <v>14</v>
      </c>
      <c r="F57" s="978"/>
      <c r="G57" s="88">
        <f>SUM(G55:G56)</f>
        <v>0</v>
      </c>
      <c r="H57" s="88"/>
      <c r="I57" s="89">
        <f t="shared" ref="I57:Y57" si="38">SUM(I55:I56)</f>
        <v>0</v>
      </c>
      <c r="J57" s="89">
        <f t="shared" si="38"/>
        <v>0</v>
      </c>
      <c r="K57" s="90"/>
      <c r="L57" s="89">
        <f t="shared" si="38"/>
        <v>0</v>
      </c>
      <c r="M57" s="90"/>
      <c r="N57" s="89">
        <f t="shared" si="38"/>
        <v>0</v>
      </c>
      <c r="O57" s="90"/>
      <c r="P57" s="89">
        <f t="shared" si="38"/>
        <v>0</v>
      </c>
      <c r="Q57" s="479"/>
      <c r="R57" s="89">
        <f t="shared" si="38"/>
        <v>0</v>
      </c>
      <c r="S57" s="979"/>
      <c r="T57" s="53"/>
      <c r="U57" s="27">
        <f t="shared" si="38"/>
        <v>0</v>
      </c>
      <c r="V57" s="27"/>
      <c r="W57" s="27">
        <f t="shared" si="38"/>
        <v>0</v>
      </c>
      <c r="X57" s="27">
        <f t="shared" si="38"/>
        <v>0</v>
      </c>
      <c r="Y57" s="27">
        <f t="shared" si="38"/>
        <v>0</v>
      </c>
      <c r="Z57" s="479"/>
      <c r="AA57" s="490"/>
      <c r="AB57" s="29">
        <f>J57+L57+N57+P57+R57+U57+W57+Y57</f>
        <v>0</v>
      </c>
      <c r="AC57" s="28">
        <f>G57-AB57</f>
        <v>0</v>
      </c>
      <c r="AD57" s="29">
        <f>H57</f>
        <v>0</v>
      </c>
      <c r="AE57" s="30">
        <f>K57+M57+O57+Q57+T57+V57+X57+Z57</f>
        <v>0</v>
      </c>
      <c r="AF57" s="30">
        <f>AD57-AE57</f>
        <v>0</v>
      </c>
    </row>
    <row r="58" spans="1:68" ht="69.95" hidden="1" customHeight="1" x14ac:dyDescent="0.5">
      <c r="A58" s="930"/>
      <c r="B58" s="933"/>
      <c r="C58" s="981"/>
      <c r="D58" s="982"/>
      <c r="E58" s="13" t="s">
        <v>12</v>
      </c>
      <c r="F58" s="983"/>
      <c r="G58" s="72">
        <v>0</v>
      </c>
      <c r="H58" s="72"/>
      <c r="I58" s="91"/>
      <c r="J58" s="91"/>
      <c r="K58" s="76"/>
      <c r="L58" s="62"/>
      <c r="M58" s="76"/>
      <c r="N58" s="62"/>
      <c r="O58" s="76"/>
      <c r="P58" s="62"/>
      <c r="Q58" s="482"/>
      <c r="R58" s="62"/>
      <c r="S58" s="980"/>
      <c r="T58" s="63"/>
      <c r="U58" s="64"/>
      <c r="V58" s="64"/>
      <c r="W58" s="64"/>
      <c r="X58" s="75"/>
      <c r="Y58" s="64"/>
      <c r="Z58" s="478"/>
      <c r="AA58" s="426"/>
      <c r="AB58" s="11"/>
      <c r="AC58" s="21"/>
      <c r="AD58" s="11"/>
      <c r="AE58" s="71"/>
      <c r="AF58" s="71"/>
    </row>
    <row r="59" spans="1:68" ht="69.95" hidden="1" customHeight="1" x14ac:dyDescent="0.5">
      <c r="A59" s="930"/>
      <c r="B59" s="933"/>
      <c r="C59" s="935"/>
      <c r="D59" s="936"/>
      <c r="E59" s="13" t="s">
        <v>13</v>
      </c>
      <c r="F59" s="959"/>
      <c r="G59" s="72"/>
      <c r="H59" s="72"/>
      <c r="I59" s="91"/>
      <c r="J59" s="91"/>
      <c r="K59" s="76"/>
      <c r="L59" s="62"/>
      <c r="M59" s="76"/>
      <c r="N59" s="62"/>
      <c r="O59" s="76"/>
      <c r="P59" s="62"/>
      <c r="Q59" s="482"/>
      <c r="R59" s="62"/>
      <c r="S59" s="939"/>
      <c r="T59" s="63"/>
      <c r="U59" s="64"/>
      <c r="V59" s="64"/>
      <c r="W59" s="64"/>
      <c r="X59" s="75"/>
      <c r="Y59" s="64"/>
      <c r="Z59" s="478"/>
      <c r="AA59" s="426"/>
      <c r="AB59" s="11"/>
      <c r="AC59" s="21"/>
      <c r="AD59" s="11"/>
      <c r="AE59" s="71"/>
      <c r="AF59" s="71"/>
    </row>
    <row r="60" spans="1:68" ht="69.95" hidden="1" customHeight="1" thickBot="1" x14ac:dyDescent="0.55000000000000004">
      <c r="A60" s="931"/>
      <c r="B60" s="934"/>
      <c r="C60" s="935"/>
      <c r="D60" s="936"/>
      <c r="E60" s="151" t="s">
        <v>14</v>
      </c>
      <c r="F60" s="959"/>
      <c r="G60" s="85">
        <f>SUM(G58:G59)</f>
        <v>0</v>
      </c>
      <c r="H60" s="85"/>
      <c r="I60" s="23">
        <f t="shared" ref="I60:Y60" si="39">SUM(I58:I59)</f>
        <v>0</v>
      </c>
      <c r="J60" s="23">
        <f t="shared" si="39"/>
        <v>0</v>
      </c>
      <c r="K60" s="24"/>
      <c r="L60" s="23">
        <f t="shared" si="39"/>
        <v>0</v>
      </c>
      <c r="M60" s="24"/>
      <c r="N60" s="23">
        <f t="shared" si="39"/>
        <v>0</v>
      </c>
      <c r="O60" s="24"/>
      <c r="P60" s="23">
        <f t="shared" si="39"/>
        <v>0</v>
      </c>
      <c r="Q60" s="499"/>
      <c r="R60" s="23">
        <f t="shared" si="39"/>
        <v>0</v>
      </c>
      <c r="S60" s="939"/>
      <c r="T60" s="25"/>
      <c r="U60" s="26">
        <f t="shared" si="39"/>
        <v>0</v>
      </c>
      <c r="V60" s="26"/>
      <c r="W60" s="26">
        <f t="shared" si="39"/>
        <v>0</v>
      </c>
      <c r="X60" s="26">
        <f t="shared" si="39"/>
        <v>0</v>
      </c>
      <c r="Y60" s="26">
        <f t="shared" si="39"/>
        <v>0</v>
      </c>
      <c r="Z60" s="479"/>
      <c r="AA60" s="490"/>
      <c r="AB60" s="29">
        <f>J60+L60+N60+P60+R60+U60+W60+Y60</f>
        <v>0</v>
      </c>
      <c r="AC60" s="28">
        <f>G60-AB60</f>
        <v>0</v>
      </c>
      <c r="AD60" s="29">
        <f>H60</f>
        <v>0</v>
      </c>
      <c r="AE60" s="30">
        <f>K60+M60+O60+Q60+T60+V60+X60+Z60</f>
        <v>0</v>
      </c>
      <c r="AF60" s="30">
        <f>AD60-AE60</f>
        <v>0</v>
      </c>
    </row>
    <row r="61" spans="1:68" s="42" customFormat="1" ht="69.95" hidden="1" customHeight="1" x14ac:dyDescent="0.5">
      <c r="A61" s="950">
        <v>24307</v>
      </c>
      <c r="B61" s="952" t="s">
        <v>150</v>
      </c>
      <c r="C61" s="954" t="s">
        <v>151</v>
      </c>
      <c r="D61" s="955"/>
      <c r="E61" s="32" t="s">
        <v>12</v>
      </c>
      <c r="F61" s="958"/>
      <c r="G61" s="65"/>
      <c r="H61" s="66"/>
      <c r="I61" s="57"/>
      <c r="J61" s="57"/>
      <c r="K61" s="67"/>
      <c r="L61" s="58"/>
      <c r="M61" s="67"/>
      <c r="N61" s="58"/>
      <c r="O61" s="67"/>
      <c r="P61" s="58"/>
      <c r="Q61" s="497"/>
      <c r="R61" s="58"/>
      <c r="S61" s="938"/>
      <c r="T61" s="507"/>
      <c r="U61" s="60"/>
      <c r="V61" s="68"/>
      <c r="W61" s="60"/>
      <c r="X61" s="68"/>
      <c r="Y61" s="69"/>
      <c r="Z61" s="477"/>
      <c r="AA61" s="973"/>
      <c r="AB61" s="11"/>
      <c r="AC61" s="21"/>
      <c r="AD61" s="11"/>
      <c r="AE61" s="71"/>
      <c r="AF61" s="7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</row>
    <row r="62" spans="1:68" s="42" customFormat="1" ht="69.95" hidden="1" customHeight="1" x14ac:dyDescent="0.5">
      <c r="A62" s="930"/>
      <c r="B62" s="933"/>
      <c r="C62" s="935"/>
      <c r="D62" s="936"/>
      <c r="E62" s="13" t="s">
        <v>13</v>
      </c>
      <c r="F62" s="959"/>
      <c r="G62" s="72"/>
      <c r="H62" s="73"/>
      <c r="I62" s="61"/>
      <c r="J62" s="61"/>
      <c r="K62" s="74"/>
      <c r="L62" s="62"/>
      <c r="M62" s="74"/>
      <c r="N62" s="62"/>
      <c r="O62" s="74"/>
      <c r="P62" s="62"/>
      <c r="Q62" s="478"/>
      <c r="R62" s="62"/>
      <c r="S62" s="939"/>
      <c r="T62" s="70"/>
      <c r="U62" s="64"/>
      <c r="V62" s="75"/>
      <c r="W62" s="64"/>
      <c r="X62" s="75"/>
      <c r="Y62" s="76"/>
      <c r="Z62" s="477"/>
      <c r="AA62" s="974"/>
      <c r="AB62" s="11"/>
      <c r="AC62" s="21"/>
      <c r="AD62" s="11"/>
      <c r="AE62" s="71"/>
      <c r="AF62" s="7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</row>
    <row r="63" spans="1:68" s="42" customFormat="1" ht="75.599999999999994" hidden="1" customHeight="1" thickBot="1" x14ac:dyDescent="0.55000000000000004">
      <c r="A63" s="951"/>
      <c r="B63" s="953"/>
      <c r="C63" s="956"/>
      <c r="D63" s="957"/>
      <c r="E63" s="47" t="s">
        <v>14</v>
      </c>
      <c r="F63" s="960"/>
      <c r="G63" s="48">
        <f>SUM(G61:G62)</f>
        <v>0</v>
      </c>
      <c r="H63" s="48"/>
      <c r="I63" s="49">
        <f t="shared" ref="I63:J63" si="40">SUM(I61:I62)</f>
        <v>0</v>
      </c>
      <c r="J63" s="49">
        <f t="shared" si="40"/>
        <v>0</v>
      </c>
      <c r="K63" s="50"/>
      <c r="L63" s="49">
        <f t="shared" ref="L63" si="41">SUM(L61:L62)</f>
        <v>0</v>
      </c>
      <c r="M63" s="50"/>
      <c r="N63" s="49">
        <f t="shared" ref="N63" si="42">SUM(N61:N62)</f>
        <v>0</v>
      </c>
      <c r="O63" s="50"/>
      <c r="P63" s="49">
        <f t="shared" ref="P63" si="43">SUM(P61:P62)</f>
        <v>0</v>
      </c>
      <c r="Q63" s="496"/>
      <c r="R63" s="49">
        <f t="shared" ref="R63" si="44">SUM(R61:R62)</f>
        <v>0</v>
      </c>
      <c r="S63" s="940"/>
      <c r="T63" s="51"/>
      <c r="U63" s="52">
        <f t="shared" ref="U63" si="45">SUM(U61:U62)</f>
        <v>0</v>
      </c>
      <c r="V63" s="52"/>
      <c r="W63" s="52">
        <f t="shared" ref="W63" si="46">SUM(W61:W62)</f>
        <v>0</v>
      </c>
      <c r="X63" s="52"/>
      <c r="Y63" s="50">
        <f t="shared" ref="Y63" si="47">SUM(Y61:Y62)</f>
        <v>0</v>
      </c>
      <c r="Z63" s="476"/>
      <c r="AA63" s="975"/>
      <c r="AB63" s="29">
        <f>J63+L63+N63+P63+R63+U63+W63+Y63</f>
        <v>0</v>
      </c>
      <c r="AC63" s="28">
        <f>G63-AB63</f>
        <v>0</v>
      </c>
      <c r="AD63" s="29">
        <f>H63</f>
        <v>0</v>
      </c>
      <c r="AE63" s="30">
        <f>K63+M63+O63+Q63+T63+V63+X63+Z63</f>
        <v>0</v>
      </c>
      <c r="AF63" s="30">
        <f>AD63-AE63</f>
        <v>0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</row>
    <row r="64" spans="1:68" s="42" customFormat="1" ht="69.95" hidden="1" customHeight="1" x14ac:dyDescent="0.5">
      <c r="A64" s="950">
        <v>24307</v>
      </c>
      <c r="B64" s="952" t="s">
        <v>167</v>
      </c>
      <c r="C64" s="954" t="s">
        <v>152</v>
      </c>
      <c r="D64" s="955"/>
      <c r="E64" s="32" t="s">
        <v>12</v>
      </c>
      <c r="F64" s="958"/>
      <c r="G64" s="65"/>
      <c r="H64" s="66"/>
      <c r="I64" s="57"/>
      <c r="J64" s="57"/>
      <c r="K64" s="67"/>
      <c r="L64" s="58"/>
      <c r="M64" s="67"/>
      <c r="N64" s="58"/>
      <c r="O64" s="67"/>
      <c r="P64" s="58"/>
      <c r="Q64" s="497"/>
      <c r="R64" s="58"/>
      <c r="S64" s="938"/>
      <c r="T64" s="507"/>
      <c r="U64" s="60"/>
      <c r="V64" s="68"/>
      <c r="W64" s="60"/>
      <c r="X64" s="68"/>
      <c r="Y64" s="69"/>
      <c r="Z64" s="477"/>
      <c r="AA64" s="973"/>
      <c r="AB64" s="11"/>
      <c r="AC64" s="21"/>
      <c r="AD64" s="11"/>
      <c r="AE64" s="71"/>
      <c r="AF64" s="7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</row>
    <row r="65" spans="1:68" s="42" customFormat="1" ht="69.95" hidden="1" customHeight="1" x14ac:dyDescent="0.5">
      <c r="A65" s="930"/>
      <c r="B65" s="933"/>
      <c r="C65" s="935"/>
      <c r="D65" s="936"/>
      <c r="E65" s="13" t="s">
        <v>13</v>
      </c>
      <c r="F65" s="959"/>
      <c r="G65" s="72"/>
      <c r="H65" s="73"/>
      <c r="I65" s="61"/>
      <c r="J65" s="61"/>
      <c r="K65" s="74"/>
      <c r="L65" s="62"/>
      <c r="M65" s="74"/>
      <c r="N65" s="62"/>
      <c r="O65" s="74"/>
      <c r="P65" s="62"/>
      <c r="Q65" s="478"/>
      <c r="R65" s="62"/>
      <c r="S65" s="939"/>
      <c r="T65" s="70"/>
      <c r="U65" s="64"/>
      <c r="V65" s="75"/>
      <c r="W65" s="64"/>
      <c r="X65" s="75"/>
      <c r="Y65" s="76"/>
      <c r="Z65" s="477"/>
      <c r="AA65" s="974"/>
      <c r="AB65" s="11"/>
      <c r="AC65" s="21"/>
      <c r="AD65" s="11"/>
      <c r="AE65" s="71"/>
      <c r="AF65" s="7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spans="1:68" s="42" customFormat="1" ht="75.599999999999994" hidden="1" customHeight="1" thickBot="1" x14ac:dyDescent="0.55000000000000004">
      <c r="A66" s="951"/>
      <c r="B66" s="953"/>
      <c r="C66" s="956"/>
      <c r="D66" s="957"/>
      <c r="E66" s="47" t="s">
        <v>14</v>
      </c>
      <c r="F66" s="960"/>
      <c r="G66" s="48">
        <f>SUM(G64:G65)</f>
        <v>0</v>
      </c>
      <c r="H66" s="48"/>
      <c r="I66" s="49">
        <f t="shared" ref="I66:J66" si="48">SUM(I64:I65)</f>
        <v>0</v>
      </c>
      <c r="J66" s="49">
        <f t="shared" si="48"/>
        <v>0</v>
      </c>
      <c r="K66" s="50"/>
      <c r="L66" s="49">
        <f t="shared" ref="L66" si="49">SUM(L64:L65)</f>
        <v>0</v>
      </c>
      <c r="M66" s="50"/>
      <c r="N66" s="49">
        <f t="shared" ref="N66" si="50">SUM(N64:N65)</f>
        <v>0</v>
      </c>
      <c r="O66" s="50"/>
      <c r="P66" s="49">
        <f t="shared" ref="P66" si="51">SUM(P64:P65)</f>
        <v>0</v>
      </c>
      <c r="Q66" s="496"/>
      <c r="R66" s="49">
        <f t="shared" ref="R66" si="52">SUM(R64:R65)</f>
        <v>0</v>
      </c>
      <c r="S66" s="940"/>
      <c r="T66" s="51"/>
      <c r="U66" s="52">
        <f t="shared" ref="U66" si="53">SUM(U64:U65)</f>
        <v>0</v>
      </c>
      <c r="V66" s="52"/>
      <c r="W66" s="52">
        <f t="shared" ref="W66" si="54">SUM(W64:W65)</f>
        <v>0</v>
      </c>
      <c r="X66" s="52"/>
      <c r="Y66" s="50">
        <f t="shared" ref="Y66" si="55">SUM(Y64:Y65)</f>
        <v>0</v>
      </c>
      <c r="Z66" s="476"/>
      <c r="AA66" s="975"/>
      <c r="AB66" s="29">
        <f>J66+L66+N66+P66+R66+U66+W66+Y66</f>
        <v>0</v>
      </c>
      <c r="AC66" s="28">
        <f>G66-AB66</f>
        <v>0</v>
      </c>
      <c r="AD66" s="29">
        <f>H66</f>
        <v>0</v>
      </c>
      <c r="AE66" s="30">
        <f>K66+M66+O66+Q66+T66+V66+X66+Z66</f>
        <v>0</v>
      </c>
      <c r="AF66" s="30">
        <f>AD66-AE66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</row>
    <row r="67" spans="1:68" ht="69.95" hidden="1" customHeight="1" x14ac:dyDescent="0.5">
      <c r="A67" s="950">
        <v>25101</v>
      </c>
      <c r="B67" s="952" t="s">
        <v>93</v>
      </c>
      <c r="C67" s="954" t="s">
        <v>87</v>
      </c>
      <c r="D67" s="955"/>
      <c r="E67" s="32" t="s">
        <v>12</v>
      </c>
      <c r="F67" s="958"/>
      <c r="G67" s="65"/>
      <c r="H67" s="66"/>
      <c r="I67" s="92"/>
      <c r="J67" s="92"/>
      <c r="K67" s="67"/>
      <c r="L67" s="58"/>
      <c r="M67" s="67"/>
      <c r="N67" s="58"/>
      <c r="O67" s="67"/>
      <c r="P67" s="58"/>
      <c r="Q67" s="497"/>
      <c r="R67" s="58"/>
      <c r="S67" s="938"/>
      <c r="T67" s="507"/>
      <c r="U67" s="60"/>
      <c r="V67" s="68"/>
      <c r="W67" s="60"/>
      <c r="X67" s="68"/>
      <c r="Y67" s="69"/>
      <c r="Z67" s="477"/>
      <c r="AA67" s="973"/>
      <c r="AB67" s="11"/>
      <c r="AC67" s="21"/>
      <c r="AD67" s="11"/>
      <c r="AE67" s="71"/>
      <c r="AF67" s="71"/>
    </row>
    <row r="68" spans="1:68" ht="69.95" hidden="1" customHeight="1" x14ac:dyDescent="0.5">
      <c r="A68" s="930"/>
      <c r="B68" s="933"/>
      <c r="C68" s="935"/>
      <c r="D68" s="936"/>
      <c r="E68" s="13" t="s">
        <v>13</v>
      </c>
      <c r="F68" s="959"/>
      <c r="G68" s="72"/>
      <c r="H68" s="73"/>
      <c r="I68" s="91"/>
      <c r="J68" s="91"/>
      <c r="K68" s="74"/>
      <c r="L68" s="62"/>
      <c r="M68" s="74"/>
      <c r="N68" s="62"/>
      <c r="O68" s="74"/>
      <c r="P68" s="62"/>
      <c r="Q68" s="478"/>
      <c r="R68" s="62"/>
      <c r="S68" s="939"/>
      <c r="T68" s="70"/>
      <c r="U68" s="64"/>
      <c r="V68" s="75"/>
      <c r="W68" s="64"/>
      <c r="X68" s="75"/>
      <c r="Y68" s="76"/>
      <c r="Z68" s="477"/>
      <c r="AA68" s="974"/>
      <c r="AB68" s="11"/>
      <c r="AC68" s="21"/>
      <c r="AD68" s="11"/>
      <c r="AE68" s="71"/>
      <c r="AF68" s="71"/>
    </row>
    <row r="69" spans="1:68" ht="69.599999999999994" hidden="1" customHeight="1" thickBot="1" x14ac:dyDescent="0.55000000000000004">
      <c r="A69" s="951"/>
      <c r="B69" s="953"/>
      <c r="C69" s="956"/>
      <c r="D69" s="957"/>
      <c r="E69" s="47" t="s">
        <v>14</v>
      </c>
      <c r="F69" s="960"/>
      <c r="G69" s="48">
        <f>SUM(G67:G68)</f>
        <v>0</v>
      </c>
      <c r="H69" s="48"/>
      <c r="I69" s="49">
        <f t="shared" ref="I69:Y69" si="56">SUM(I67:I68)</f>
        <v>0</v>
      </c>
      <c r="J69" s="49">
        <f t="shared" si="56"/>
        <v>0</v>
      </c>
      <c r="K69" s="50"/>
      <c r="L69" s="49">
        <f t="shared" si="56"/>
        <v>0</v>
      </c>
      <c r="M69" s="50"/>
      <c r="N69" s="49">
        <f t="shared" si="56"/>
        <v>0</v>
      </c>
      <c r="O69" s="50"/>
      <c r="P69" s="49">
        <f t="shared" si="56"/>
        <v>0</v>
      </c>
      <c r="Q69" s="496"/>
      <c r="R69" s="49">
        <f t="shared" si="56"/>
        <v>0</v>
      </c>
      <c r="S69" s="940"/>
      <c r="T69" s="51"/>
      <c r="U69" s="52">
        <f t="shared" si="56"/>
        <v>0</v>
      </c>
      <c r="V69" s="52"/>
      <c r="W69" s="52">
        <f t="shared" si="56"/>
        <v>0</v>
      </c>
      <c r="X69" s="52"/>
      <c r="Y69" s="50">
        <f t="shared" si="56"/>
        <v>0</v>
      </c>
      <c r="Z69" s="476"/>
      <c r="AA69" s="975"/>
      <c r="AB69" s="29">
        <f>J69+L69+N69+P69+R69+U69+W69+Y69</f>
        <v>0</v>
      </c>
      <c r="AC69" s="28">
        <f>G69-AB69</f>
        <v>0</v>
      </c>
      <c r="AD69" s="29">
        <f>H69</f>
        <v>0</v>
      </c>
      <c r="AE69" s="30">
        <f>K69+M69+O69+Q69+T69+V69+X69+Z69</f>
        <v>0</v>
      </c>
      <c r="AF69" s="30">
        <f>AD69-AE69</f>
        <v>0</v>
      </c>
    </row>
    <row r="70" spans="1:68" s="42" customFormat="1" ht="69.95" hidden="1" customHeight="1" x14ac:dyDescent="0.5">
      <c r="A70" s="929">
        <v>25204</v>
      </c>
      <c r="B70" s="932" t="s">
        <v>158</v>
      </c>
      <c r="C70" s="954" t="s">
        <v>157</v>
      </c>
      <c r="D70" s="955"/>
      <c r="E70" s="419" t="s">
        <v>12</v>
      </c>
      <c r="F70" s="959"/>
      <c r="G70" s="425"/>
      <c r="H70" s="66"/>
      <c r="I70" s="57"/>
      <c r="J70" s="57"/>
      <c r="K70" s="67"/>
      <c r="L70" s="58"/>
      <c r="M70" s="67"/>
      <c r="N70" s="58"/>
      <c r="O70" s="67"/>
      <c r="P70" s="58"/>
      <c r="Q70" s="497"/>
      <c r="R70" s="58"/>
      <c r="S70" s="984"/>
      <c r="T70" s="507"/>
      <c r="U70" s="60"/>
      <c r="V70" s="68"/>
      <c r="W70" s="60"/>
      <c r="X70" s="68"/>
      <c r="Y70" s="69"/>
      <c r="Z70" s="477"/>
      <c r="AA70" s="426"/>
      <c r="AB70" s="11"/>
      <c r="AC70" s="21"/>
      <c r="AD70" s="11"/>
      <c r="AE70" s="71"/>
      <c r="AF70" s="7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1:68" s="42" customFormat="1" ht="69.95" hidden="1" customHeight="1" x14ac:dyDescent="0.5">
      <c r="A71" s="930"/>
      <c r="B71" s="933"/>
      <c r="C71" s="935"/>
      <c r="D71" s="936"/>
      <c r="E71" s="13" t="s">
        <v>13</v>
      </c>
      <c r="F71" s="959"/>
      <c r="G71" s="426"/>
      <c r="H71" s="73"/>
      <c r="I71" s="61"/>
      <c r="J71" s="61"/>
      <c r="K71" s="74"/>
      <c r="L71" s="62"/>
      <c r="M71" s="74"/>
      <c r="N71" s="62"/>
      <c r="O71" s="74"/>
      <c r="P71" s="62"/>
      <c r="Q71" s="478"/>
      <c r="R71" s="62"/>
      <c r="S71" s="985"/>
      <c r="T71" s="70"/>
      <c r="U71" s="64"/>
      <c r="V71" s="75"/>
      <c r="W71" s="64"/>
      <c r="X71" s="75"/>
      <c r="Y71" s="76"/>
      <c r="Z71" s="477"/>
      <c r="AA71" s="426"/>
      <c r="AB71" s="11"/>
      <c r="AC71" s="21"/>
      <c r="AD71" s="11"/>
      <c r="AE71" s="71"/>
      <c r="AF71" s="7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1:68" s="42" customFormat="1" ht="69.95" hidden="1" customHeight="1" thickBot="1" x14ac:dyDescent="0.55000000000000004">
      <c r="A72" s="931"/>
      <c r="B72" s="934"/>
      <c r="C72" s="956"/>
      <c r="D72" s="957"/>
      <c r="E72" s="151" t="s">
        <v>14</v>
      </c>
      <c r="F72" s="959"/>
      <c r="G72" s="427">
        <f>SUM(G70:G71)</f>
        <v>0</v>
      </c>
      <c r="H72" s="48"/>
      <c r="I72" s="49">
        <f t="shared" ref="I72:Y72" si="57">SUM(I70:I71)</f>
        <v>0</v>
      </c>
      <c r="J72" s="49">
        <f t="shared" si="57"/>
        <v>0</v>
      </c>
      <c r="K72" s="50"/>
      <c r="L72" s="49">
        <f t="shared" si="57"/>
        <v>0</v>
      </c>
      <c r="M72" s="50"/>
      <c r="N72" s="49">
        <f t="shared" si="57"/>
        <v>0</v>
      </c>
      <c r="O72" s="50"/>
      <c r="P72" s="49">
        <f t="shared" si="57"/>
        <v>0</v>
      </c>
      <c r="Q72" s="496"/>
      <c r="R72" s="49">
        <f t="shared" si="57"/>
        <v>0</v>
      </c>
      <c r="S72" s="986"/>
      <c r="T72" s="51"/>
      <c r="U72" s="52">
        <f t="shared" si="57"/>
        <v>0</v>
      </c>
      <c r="V72" s="52"/>
      <c r="W72" s="52">
        <f t="shared" si="57"/>
        <v>0</v>
      </c>
      <c r="X72" s="52">
        <f t="shared" si="57"/>
        <v>0</v>
      </c>
      <c r="Y72" s="50">
        <f t="shared" si="57"/>
        <v>0</v>
      </c>
      <c r="Z72" s="476"/>
      <c r="AA72" s="490"/>
      <c r="AB72" s="29">
        <f>J72+L72+N72+P72+R72+U72+W72+Y72</f>
        <v>0</v>
      </c>
      <c r="AC72" s="28">
        <f>G72-AB72</f>
        <v>0</v>
      </c>
      <c r="AD72" s="29">
        <f>H72</f>
        <v>0</v>
      </c>
      <c r="AE72" s="30">
        <f>K72+M72+O72+Q72+T72+V72+X72+Z72</f>
        <v>0</v>
      </c>
      <c r="AF72" s="30">
        <f>AD72-AE72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1:68" ht="69.95" hidden="1" customHeight="1" x14ac:dyDescent="0.5">
      <c r="A73" s="950"/>
      <c r="B73" s="952"/>
      <c r="C73" s="954"/>
      <c r="D73" s="955"/>
      <c r="E73" s="32" t="s">
        <v>12</v>
      </c>
      <c r="F73" s="958"/>
      <c r="G73" s="65"/>
      <c r="H73" s="66"/>
      <c r="I73" s="35"/>
      <c r="J73" s="35"/>
      <c r="K73" s="67"/>
      <c r="L73" s="37"/>
      <c r="M73" s="67"/>
      <c r="N73" s="37"/>
      <c r="O73" s="67"/>
      <c r="P73" s="37"/>
      <c r="Q73" s="497"/>
      <c r="R73" s="37"/>
      <c r="S73" s="938"/>
      <c r="T73" s="507"/>
      <c r="U73" s="39"/>
      <c r="V73" s="68"/>
      <c r="W73" s="39"/>
      <c r="X73" s="68"/>
      <c r="Y73" s="69"/>
      <c r="Z73" s="477"/>
      <c r="AA73" s="973"/>
      <c r="AB73" s="11"/>
      <c r="AC73" s="21"/>
      <c r="AD73" s="11"/>
      <c r="AE73" s="71"/>
      <c r="AF73" s="71"/>
    </row>
    <row r="74" spans="1:68" ht="69.95" hidden="1" customHeight="1" x14ac:dyDescent="0.5">
      <c r="A74" s="930"/>
      <c r="B74" s="933"/>
      <c r="C74" s="935"/>
      <c r="D74" s="936"/>
      <c r="E74" s="13" t="s">
        <v>13</v>
      </c>
      <c r="F74" s="959"/>
      <c r="G74" s="72"/>
      <c r="H74" s="73"/>
      <c r="I74" s="44"/>
      <c r="J74" s="44"/>
      <c r="K74" s="74"/>
      <c r="L74" s="45"/>
      <c r="M74" s="74"/>
      <c r="N74" s="45"/>
      <c r="O74" s="74"/>
      <c r="P74" s="45"/>
      <c r="Q74" s="478"/>
      <c r="R74" s="45"/>
      <c r="S74" s="939"/>
      <c r="T74" s="70"/>
      <c r="U74" s="19"/>
      <c r="V74" s="75"/>
      <c r="W74" s="19"/>
      <c r="X74" s="75"/>
      <c r="Y74" s="76"/>
      <c r="Z74" s="477"/>
      <c r="AA74" s="974"/>
      <c r="AB74" s="11"/>
      <c r="AC74" s="21"/>
      <c r="AD74" s="11"/>
      <c r="AE74" s="71"/>
      <c r="AF74" s="71"/>
    </row>
    <row r="75" spans="1:68" ht="69.95" hidden="1" customHeight="1" thickBot="1" x14ac:dyDescent="0.55000000000000004">
      <c r="A75" s="951"/>
      <c r="B75" s="953"/>
      <c r="C75" s="956"/>
      <c r="D75" s="957"/>
      <c r="E75" s="47" t="s">
        <v>14</v>
      </c>
      <c r="F75" s="960"/>
      <c r="G75" s="48">
        <f>SUM(G73:G74)</f>
        <v>0</v>
      </c>
      <c r="H75" s="48"/>
      <c r="I75" s="49">
        <f t="shared" ref="I75:Y75" si="58">SUM(I73:I74)</f>
        <v>0</v>
      </c>
      <c r="J75" s="49">
        <f t="shared" si="58"/>
        <v>0</v>
      </c>
      <c r="K75" s="50"/>
      <c r="L75" s="49">
        <f t="shared" si="58"/>
        <v>0</v>
      </c>
      <c r="M75" s="50"/>
      <c r="N75" s="49">
        <f t="shared" si="58"/>
        <v>0</v>
      </c>
      <c r="O75" s="50"/>
      <c r="P75" s="49">
        <f t="shared" si="58"/>
        <v>0</v>
      </c>
      <c r="Q75" s="496"/>
      <c r="R75" s="49">
        <f t="shared" si="58"/>
        <v>0</v>
      </c>
      <c r="S75" s="940"/>
      <c r="T75" s="51"/>
      <c r="U75" s="52">
        <f t="shared" si="58"/>
        <v>0</v>
      </c>
      <c r="V75" s="52"/>
      <c r="W75" s="52">
        <f t="shared" si="58"/>
        <v>0</v>
      </c>
      <c r="X75" s="52"/>
      <c r="Y75" s="50">
        <f t="shared" si="58"/>
        <v>0</v>
      </c>
      <c r="Z75" s="476"/>
      <c r="AA75" s="975"/>
      <c r="AB75" s="29">
        <f>J75+L75+N75+P75+R75+U75+W75+Y75</f>
        <v>0</v>
      </c>
      <c r="AC75" s="28">
        <f>G75-AB75</f>
        <v>0</v>
      </c>
      <c r="AD75" s="29">
        <f>H75</f>
        <v>0</v>
      </c>
      <c r="AE75" s="30">
        <f>K75+M75+O75+Q75+T75+V75+X75+Z75</f>
        <v>0</v>
      </c>
      <c r="AF75" s="30">
        <f>AD75-AE75</f>
        <v>0</v>
      </c>
    </row>
    <row r="76" spans="1:68" ht="69.95" hidden="1" customHeight="1" x14ac:dyDescent="0.5">
      <c r="A76" s="950">
        <v>26201</v>
      </c>
      <c r="B76" s="952" t="s">
        <v>5</v>
      </c>
      <c r="C76" s="954" t="s">
        <v>156</v>
      </c>
      <c r="D76" s="955"/>
      <c r="E76" s="32" t="s">
        <v>12</v>
      </c>
      <c r="F76" s="958"/>
      <c r="G76" s="33"/>
      <c r="H76" s="34"/>
      <c r="I76" s="35"/>
      <c r="J76" s="35"/>
      <c r="K76" s="36"/>
      <c r="L76" s="37"/>
      <c r="M76" s="36"/>
      <c r="N76" s="37"/>
      <c r="O76" s="36"/>
      <c r="P76" s="37"/>
      <c r="Q76" s="495"/>
      <c r="R76" s="37"/>
      <c r="S76" s="961"/>
      <c r="T76" s="506"/>
      <c r="U76" s="39"/>
      <c r="V76" s="38"/>
      <c r="W76" s="39"/>
      <c r="X76" s="38"/>
      <c r="Y76" s="40"/>
      <c r="Z76" s="475"/>
      <c r="AA76" s="949"/>
      <c r="AB76" s="11"/>
      <c r="AC76" s="21"/>
      <c r="AD76" s="11"/>
      <c r="AE76" s="12"/>
      <c r="AF76" s="12"/>
    </row>
    <row r="77" spans="1:68" ht="69.95" hidden="1" customHeight="1" x14ac:dyDescent="0.5">
      <c r="A77" s="930"/>
      <c r="B77" s="933"/>
      <c r="C77" s="935"/>
      <c r="D77" s="936"/>
      <c r="E77" s="13" t="s">
        <v>13</v>
      </c>
      <c r="F77" s="959"/>
      <c r="G77" s="43"/>
      <c r="H77" s="15"/>
      <c r="I77" s="44"/>
      <c r="J77" s="44"/>
      <c r="K77" s="17"/>
      <c r="L77" s="45"/>
      <c r="M77" s="17"/>
      <c r="N77" s="45"/>
      <c r="O77" s="17"/>
      <c r="P77" s="45"/>
      <c r="Q77" s="480"/>
      <c r="R77" s="45"/>
      <c r="S77" s="962"/>
      <c r="T77" s="41"/>
      <c r="U77" s="19"/>
      <c r="V77" s="18"/>
      <c r="W77" s="19"/>
      <c r="X77" s="18"/>
      <c r="Y77" s="46"/>
      <c r="Z77" s="475"/>
      <c r="AA77" s="942"/>
      <c r="AB77" s="11"/>
      <c r="AC77" s="21"/>
      <c r="AD77" s="11"/>
      <c r="AE77" s="12"/>
      <c r="AF77" s="12"/>
    </row>
    <row r="78" spans="1:68" ht="69.95" hidden="1" customHeight="1" thickBot="1" x14ac:dyDescent="0.55000000000000004">
      <c r="A78" s="951"/>
      <c r="B78" s="953"/>
      <c r="C78" s="956"/>
      <c r="D78" s="957"/>
      <c r="E78" s="47" t="s">
        <v>14</v>
      </c>
      <c r="F78" s="960"/>
      <c r="G78" s="48">
        <f>SUM(G76:G77)</f>
        <v>0</v>
      </c>
      <c r="H78" s="48"/>
      <c r="I78" s="49">
        <f t="shared" ref="I78:Y78" si="59">SUM(I76:I77)</f>
        <v>0</v>
      </c>
      <c r="J78" s="49">
        <f t="shared" si="59"/>
        <v>0</v>
      </c>
      <c r="K78" s="50"/>
      <c r="L78" s="49">
        <f t="shared" si="59"/>
        <v>0</v>
      </c>
      <c r="M78" s="50"/>
      <c r="N78" s="49">
        <f t="shared" si="59"/>
        <v>0</v>
      </c>
      <c r="O78" s="50"/>
      <c r="P78" s="49">
        <f t="shared" si="59"/>
        <v>0</v>
      </c>
      <c r="Q78" s="496"/>
      <c r="R78" s="49">
        <f t="shared" si="59"/>
        <v>0</v>
      </c>
      <c r="S78" s="963"/>
      <c r="T78" s="51"/>
      <c r="U78" s="52">
        <f t="shared" si="59"/>
        <v>0</v>
      </c>
      <c r="V78" s="52"/>
      <c r="W78" s="52">
        <f t="shared" si="59"/>
        <v>0</v>
      </c>
      <c r="X78" s="52"/>
      <c r="Y78" s="50">
        <f t="shared" si="59"/>
        <v>0</v>
      </c>
      <c r="Z78" s="476"/>
      <c r="AA78" s="943"/>
      <c r="AB78" s="29">
        <f>J78+L78+N78+P78+R78+U78+W78+Y78</f>
        <v>0</v>
      </c>
      <c r="AC78" s="28">
        <f>G78-AB78</f>
        <v>0</v>
      </c>
      <c r="AD78" s="29">
        <f>H78</f>
        <v>0</v>
      </c>
      <c r="AE78" s="30">
        <f>K78+M78+O78+Q78+T78+V78+X78+Z78</f>
        <v>0</v>
      </c>
      <c r="AF78" s="30">
        <f>AD78-AE78</f>
        <v>0</v>
      </c>
    </row>
    <row r="79" spans="1:68" ht="69.95" hidden="1" customHeight="1" x14ac:dyDescent="0.5">
      <c r="A79" s="929"/>
      <c r="B79" s="932"/>
      <c r="C79" s="935"/>
      <c r="D79" s="936"/>
      <c r="E79" s="419" t="s">
        <v>12</v>
      </c>
      <c r="F79" s="959"/>
      <c r="G79" s="93"/>
      <c r="H79" s="6"/>
      <c r="I79" s="79"/>
      <c r="J79" s="79"/>
      <c r="K79" s="7"/>
      <c r="L79" s="81"/>
      <c r="M79" s="7"/>
      <c r="N79" s="81"/>
      <c r="O79" s="7"/>
      <c r="P79" s="81"/>
      <c r="Q79" s="501"/>
      <c r="R79" s="81"/>
      <c r="S79" s="939"/>
      <c r="T79" s="428"/>
      <c r="U79" s="84"/>
      <c r="V79" s="8"/>
      <c r="W79" s="84"/>
      <c r="X79" s="8"/>
      <c r="Y79" s="9"/>
      <c r="Z79" s="480"/>
      <c r="AA79" s="14"/>
      <c r="AB79" s="11"/>
      <c r="AC79" s="21"/>
      <c r="AD79" s="11"/>
      <c r="AE79" s="12"/>
      <c r="AF79" s="12"/>
    </row>
    <row r="80" spans="1:68" ht="69.95" hidden="1" customHeight="1" x14ac:dyDescent="0.5">
      <c r="A80" s="930"/>
      <c r="B80" s="933"/>
      <c r="C80" s="935"/>
      <c r="D80" s="936"/>
      <c r="E80" s="13" t="s">
        <v>13</v>
      </c>
      <c r="F80" s="959"/>
      <c r="G80" s="43"/>
      <c r="H80" s="15"/>
      <c r="I80" s="61"/>
      <c r="J80" s="61"/>
      <c r="K80" s="17"/>
      <c r="L80" s="62"/>
      <c r="M80" s="17"/>
      <c r="N80" s="62"/>
      <c r="O80" s="17"/>
      <c r="P80" s="62"/>
      <c r="Q80" s="480"/>
      <c r="R80" s="62"/>
      <c r="S80" s="939"/>
      <c r="T80" s="41"/>
      <c r="U80" s="64"/>
      <c r="V80" s="18"/>
      <c r="W80" s="64"/>
      <c r="X80" s="18"/>
      <c r="Y80" s="19"/>
      <c r="Z80" s="480"/>
      <c r="AA80" s="14"/>
      <c r="AB80" s="11"/>
      <c r="AC80" s="21"/>
      <c r="AD80" s="11"/>
      <c r="AE80" s="12"/>
      <c r="AF80" s="12"/>
    </row>
    <row r="81" spans="1:68" ht="69.95" hidden="1" customHeight="1" thickBot="1" x14ac:dyDescent="0.55000000000000004">
      <c r="A81" s="931"/>
      <c r="B81" s="934"/>
      <c r="C81" s="935"/>
      <c r="D81" s="936"/>
      <c r="E81" s="151" t="s">
        <v>14</v>
      </c>
      <c r="F81" s="959"/>
      <c r="G81" s="85">
        <f>SUM(G79:G80)</f>
        <v>0</v>
      </c>
      <c r="H81" s="22"/>
      <c r="I81" s="23">
        <f t="shared" ref="I81:Y81" si="60">SUM(I79:I80)</f>
        <v>0</v>
      </c>
      <c r="J81" s="23">
        <f t="shared" si="60"/>
        <v>0</v>
      </c>
      <c r="K81" s="24"/>
      <c r="L81" s="23">
        <f t="shared" si="60"/>
        <v>0</v>
      </c>
      <c r="M81" s="24"/>
      <c r="N81" s="23">
        <f t="shared" si="60"/>
        <v>0</v>
      </c>
      <c r="O81" s="24"/>
      <c r="P81" s="23">
        <f t="shared" si="60"/>
        <v>0</v>
      </c>
      <c r="Q81" s="499"/>
      <c r="R81" s="23">
        <f t="shared" si="60"/>
        <v>0</v>
      </c>
      <c r="S81" s="939"/>
      <c r="T81" s="25"/>
      <c r="U81" s="26">
        <f t="shared" si="60"/>
        <v>0</v>
      </c>
      <c r="V81" s="26"/>
      <c r="W81" s="26">
        <f t="shared" si="60"/>
        <v>0</v>
      </c>
      <c r="X81" s="26">
        <f t="shared" si="60"/>
        <v>0</v>
      </c>
      <c r="Y81" s="26">
        <f t="shared" si="60"/>
        <v>0</v>
      </c>
      <c r="Z81" s="479"/>
      <c r="AA81" s="490"/>
      <c r="AB81" s="29">
        <f>J81+L81+N81+P81+R81+U81+W81+Y81</f>
        <v>0</v>
      </c>
      <c r="AC81" s="28">
        <f>G81-AB81</f>
        <v>0</v>
      </c>
      <c r="AD81" s="29">
        <f>H81</f>
        <v>0</v>
      </c>
      <c r="AE81" s="30">
        <f>K81+M81+O81+Q81+T81+V81+X81+Z81</f>
        <v>0</v>
      </c>
      <c r="AF81" s="30">
        <f>AD81-AE81</f>
        <v>0</v>
      </c>
    </row>
    <row r="82" spans="1:68" ht="69.95" hidden="1" customHeight="1" x14ac:dyDescent="0.5">
      <c r="A82" s="950">
        <v>26205</v>
      </c>
      <c r="B82" s="952" t="s">
        <v>58</v>
      </c>
      <c r="C82" s="954" t="s">
        <v>124</v>
      </c>
      <c r="D82" s="955"/>
      <c r="E82" s="32" t="s">
        <v>12</v>
      </c>
      <c r="F82" s="958"/>
      <c r="G82" s="65"/>
      <c r="H82" s="66"/>
      <c r="I82" s="57"/>
      <c r="J82" s="57"/>
      <c r="K82" s="67"/>
      <c r="L82" s="58"/>
      <c r="M82" s="67"/>
      <c r="N82" s="58"/>
      <c r="O82" s="67"/>
      <c r="P82" s="58"/>
      <c r="Q82" s="497"/>
      <c r="R82" s="58"/>
      <c r="S82" s="984"/>
      <c r="T82" s="507"/>
      <c r="U82" s="60"/>
      <c r="V82" s="68"/>
      <c r="W82" s="60"/>
      <c r="X82" s="68"/>
      <c r="Y82" s="69"/>
      <c r="Z82" s="477"/>
      <c r="AA82" s="973"/>
      <c r="AB82" s="11"/>
      <c r="AC82" s="21"/>
      <c r="AD82" s="11"/>
      <c r="AE82" s="71"/>
      <c r="AF82" s="71"/>
    </row>
    <row r="83" spans="1:68" ht="69.95" hidden="1" customHeight="1" x14ac:dyDescent="0.5">
      <c r="A83" s="930"/>
      <c r="B83" s="933"/>
      <c r="C83" s="935"/>
      <c r="D83" s="936"/>
      <c r="E83" s="13" t="s">
        <v>13</v>
      </c>
      <c r="F83" s="959"/>
      <c r="G83" s="72"/>
      <c r="H83" s="73"/>
      <c r="I83" s="61"/>
      <c r="J83" s="61"/>
      <c r="K83" s="74"/>
      <c r="L83" s="62"/>
      <c r="M83" s="74"/>
      <c r="N83" s="62"/>
      <c r="O83" s="74"/>
      <c r="P83" s="62"/>
      <c r="Q83" s="478"/>
      <c r="R83" s="62"/>
      <c r="S83" s="985"/>
      <c r="T83" s="70"/>
      <c r="U83" s="64"/>
      <c r="V83" s="75"/>
      <c r="W83" s="64"/>
      <c r="X83" s="75"/>
      <c r="Y83" s="76"/>
      <c r="Z83" s="477"/>
      <c r="AA83" s="974"/>
      <c r="AB83" s="11"/>
      <c r="AC83" s="21"/>
      <c r="AD83" s="11"/>
      <c r="AE83" s="71"/>
      <c r="AF83" s="71"/>
    </row>
    <row r="84" spans="1:68" ht="69.95" hidden="1" customHeight="1" thickBot="1" x14ac:dyDescent="0.55000000000000004">
      <c r="A84" s="951"/>
      <c r="B84" s="953"/>
      <c r="C84" s="956"/>
      <c r="D84" s="957"/>
      <c r="E84" s="47" t="s">
        <v>14</v>
      </c>
      <c r="F84" s="960"/>
      <c r="G84" s="48">
        <f>SUM(G82:G83)</f>
        <v>0</v>
      </c>
      <c r="H84" s="48">
        <v>0</v>
      </c>
      <c r="I84" s="49">
        <f t="shared" ref="I84:Y84" si="61">SUM(I82:I83)</f>
        <v>0</v>
      </c>
      <c r="J84" s="49">
        <f t="shared" si="61"/>
        <v>0</v>
      </c>
      <c r="K84" s="50"/>
      <c r="L84" s="49">
        <f t="shared" si="61"/>
        <v>0</v>
      </c>
      <c r="M84" s="50"/>
      <c r="N84" s="49">
        <f t="shared" si="61"/>
        <v>0</v>
      </c>
      <c r="O84" s="50"/>
      <c r="P84" s="49">
        <f t="shared" si="61"/>
        <v>0</v>
      </c>
      <c r="Q84" s="496"/>
      <c r="R84" s="49">
        <f t="shared" si="61"/>
        <v>0</v>
      </c>
      <c r="S84" s="986"/>
      <c r="T84" s="51"/>
      <c r="U84" s="52">
        <f t="shared" si="61"/>
        <v>0</v>
      </c>
      <c r="V84" s="52"/>
      <c r="W84" s="52">
        <f t="shared" si="61"/>
        <v>0</v>
      </c>
      <c r="X84" s="52">
        <f t="shared" si="61"/>
        <v>0</v>
      </c>
      <c r="Y84" s="50">
        <f t="shared" si="61"/>
        <v>0</v>
      </c>
      <c r="Z84" s="476"/>
      <c r="AA84" s="975"/>
      <c r="AB84" s="29">
        <f>J84+L84+N84+P84+R84+U84+W84+Y84</f>
        <v>0</v>
      </c>
      <c r="AC84" s="28">
        <f>G84-AB84</f>
        <v>0</v>
      </c>
      <c r="AD84" s="29">
        <f>H84</f>
        <v>0</v>
      </c>
      <c r="AE84" s="30">
        <f>K84+M84+O84+Q84+T84+V84+X84+Z84</f>
        <v>0</v>
      </c>
      <c r="AF84" s="30">
        <f>AD84-AE84</f>
        <v>0</v>
      </c>
    </row>
    <row r="85" spans="1:68" s="42" customFormat="1" ht="69.95" hidden="1" customHeight="1" x14ac:dyDescent="0.5">
      <c r="A85" s="950">
        <v>26207</v>
      </c>
      <c r="B85" s="952" t="s">
        <v>153</v>
      </c>
      <c r="C85" s="954" t="s">
        <v>154</v>
      </c>
      <c r="D85" s="955"/>
      <c r="E85" s="32" t="s">
        <v>12</v>
      </c>
      <c r="F85" s="958"/>
      <c r="G85" s="65"/>
      <c r="H85" s="66"/>
      <c r="I85" s="57"/>
      <c r="J85" s="57"/>
      <c r="K85" s="67"/>
      <c r="L85" s="58"/>
      <c r="M85" s="67"/>
      <c r="N85" s="58"/>
      <c r="O85" s="67"/>
      <c r="P85" s="58"/>
      <c r="Q85" s="497"/>
      <c r="R85" s="58"/>
      <c r="S85" s="938"/>
      <c r="T85" s="507"/>
      <c r="U85" s="60"/>
      <c r="V85" s="68"/>
      <c r="W85" s="60"/>
      <c r="X85" s="68"/>
      <c r="Y85" s="69"/>
      <c r="Z85" s="477"/>
      <c r="AA85" s="973"/>
      <c r="AB85" s="11"/>
      <c r="AC85" s="21"/>
      <c r="AD85" s="11"/>
      <c r="AE85" s="71"/>
      <c r="AF85" s="7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1:68" s="42" customFormat="1" ht="69.95" hidden="1" customHeight="1" x14ac:dyDescent="0.5">
      <c r="A86" s="930"/>
      <c r="B86" s="933"/>
      <c r="C86" s="935"/>
      <c r="D86" s="936"/>
      <c r="E86" s="13" t="s">
        <v>13</v>
      </c>
      <c r="F86" s="959"/>
      <c r="G86" s="72"/>
      <c r="H86" s="73"/>
      <c r="I86" s="61"/>
      <c r="J86" s="61"/>
      <c r="K86" s="74"/>
      <c r="L86" s="62"/>
      <c r="M86" s="74"/>
      <c r="N86" s="62"/>
      <c r="O86" s="74"/>
      <c r="P86" s="62"/>
      <c r="Q86" s="478"/>
      <c r="R86" s="62"/>
      <c r="S86" s="939"/>
      <c r="T86" s="70"/>
      <c r="U86" s="64"/>
      <c r="V86" s="75"/>
      <c r="W86" s="64"/>
      <c r="X86" s="75"/>
      <c r="Y86" s="76"/>
      <c r="Z86" s="477"/>
      <c r="AA86" s="974"/>
      <c r="AB86" s="11"/>
      <c r="AC86" s="21"/>
      <c r="AD86" s="11"/>
      <c r="AE86" s="71"/>
      <c r="AF86" s="7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1:68" s="42" customFormat="1" ht="69.95" hidden="1" customHeight="1" thickBot="1" x14ac:dyDescent="0.55000000000000004">
      <c r="A87" s="951"/>
      <c r="B87" s="953"/>
      <c r="C87" s="956"/>
      <c r="D87" s="957"/>
      <c r="E87" s="47" t="s">
        <v>14</v>
      </c>
      <c r="F87" s="960"/>
      <c r="G87" s="48">
        <f>SUM(G85:G86)</f>
        <v>0</v>
      </c>
      <c r="H87" s="48"/>
      <c r="I87" s="49">
        <f t="shared" ref="I87:Y87" si="62">SUM(I85:I86)</f>
        <v>0</v>
      </c>
      <c r="J87" s="49">
        <f t="shared" si="62"/>
        <v>0</v>
      </c>
      <c r="K87" s="50"/>
      <c r="L87" s="49">
        <f t="shared" si="62"/>
        <v>0</v>
      </c>
      <c r="M87" s="50"/>
      <c r="N87" s="49">
        <f t="shared" si="62"/>
        <v>0</v>
      </c>
      <c r="O87" s="50"/>
      <c r="P87" s="49">
        <f t="shared" si="62"/>
        <v>0</v>
      </c>
      <c r="Q87" s="496"/>
      <c r="R87" s="49">
        <f t="shared" si="62"/>
        <v>0</v>
      </c>
      <c r="S87" s="940"/>
      <c r="T87" s="51"/>
      <c r="U87" s="52">
        <f t="shared" si="62"/>
        <v>0</v>
      </c>
      <c r="V87" s="52"/>
      <c r="W87" s="52">
        <f t="shared" si="62"/>
        <v>0</v>
      </c>
      <c r="X87" s="52"/>
      <c r="Y87" s="50">
        <f t="shared" si="62"/>
        <v>0</v>
      </c>
      <c r="Z87" s="476"/>
      <c r="AA87" s="975"/>
      <c r="AB87" s="29">
        <f>J87+L87+N87+P87+R87+U87+W87+Y87</f>
        <v>0</v>
      </c>
      <c r="AC87" s="28">
        <f>G87-AB87</f>
        <v>0</v>
      </c>
      <c r="AD87" s="29">
        <f>H87</f>
        <v>0</v>
      </c>
      <c r="AE87" s="30">
        <f>K87+M87+O87+Q87+T87+V87+X87+Z87</f>
        <v>0</v>
      </c>
      <c r="AF87" s="30">
        <f>AD87-AE87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1:68" ht="69.95" hidden="1" customHeight="1" x14ac:dyDescent="0.5">
      <c r="A88" s="964">
        <v>26307</v>
      </c>
      <c r="B88" s="967" t="s">
        <v>75</v>
      </c>
      <c r="C88" s="954" t="s">
        <v>76</v>
      </c>
      <c r="D88" s="955"/>
      <c r="E88" s="32" t="s">
        <v>12</v>
      </c>
      <c r="F88" s="958"/>
      <c r="G88" s="33"/>
      <c r="H88" s="34"/>
      <c r="I88" s="94"/>
      <c r="J88" s="94"/>
      <c r="K88" s="36"/>
      <c r="L88" s="94"/>
      <c r="M88" s="36"/>
      <c r="N88" s="94"/>
      <c r="O88" s="36"/>
      <c r="P88" s="94"/>
      <c r="Q88" s="495"/>
      <c r="R88" s="94"/>
      <c r="S88" s="512"/>
      <c r="T88" s="506"/>
      <c r="U88" s="39"/>
      <c r="V88" s="38"/>
      <c r="W88" s="39"/>
      <c r="X88" s="38"/>
      <c r="Y88" s="40"/>
      <c r="Z88" s="475"/>
      <c r="AA88" s="949"/>
      <c r="AB88" s="11"/>
      <c r="AC88" s="21"/>
      <c r="AD88" s="11"/>
      <c r="AE88" s="12"/>
      <c r="AF88" s="12"/>
    </row>
    <row r="89" spans="1:68" ht="69.95" hidden="1" customHeight="1" x14ac:dyDescent="0.5">
      <c r="A89" s="965"/>
      <c r="B89" s="968"/>
      <c r="C89" s="935"/>
      <c r="D89" s="936"/>
      <c r="E89" s="13" t="s">
        <v>13</v>
      </c>
      <c r="F89" s="959"/>
      <c r="G89" s="88"/>
      <c r="H89" s="95"/>
      <c r="I89" s="89"/>
      <c r="J89" s="89"/>
      <c r="K89" s="96"/>
      <c r="L89" s="89"/>
      <c r="M89" s="96"/>
      <c r="N89" s="89"/>
      <c r="O89" s="96"/>
      <c r="P89" s="89"/>
      <c r="Q89" s="502"/>
      <c r="R89" s="89"/>
      <c r="S89" s="513"/>
      <c r="T89" s="98"/>
      <c r="U89" s="27"/>
      <c r="V89" s="97"/>
      <c r="W89" s="27"/>
      <c r="X89" s="97"/>
      <c r="Y89" s="90"/>
      <c r="Z89" s="481"/>
      <c r="AA89" s="942"/>
      <c r="AB89" s="11"/>
      <c r="AC89" s="21"/>
      <c r="AD89" s="11"/>
      <c r="AE89" s="99"/>
      <c r="AF89" s="99"/>
    </row>
    <row r="90" spans="1:68" ht="69.95" hidden="1" customHeight="1" thickBot="1" x14ac:dyDescent="0.55000000000000004">
      <c r="A90" s="966"/>
      <c r="B90" s="969"/>
      <c r="C90" s="956"/>
      <c r="D90" s="957"/>
      <c r="E90" s="47" t="s">
        <v>14</v>
      </c>
      <c r="F90" s="960"/>
      <c r="G90" s="48">
        <f>G88+G89</f>
        <v>0</v>
      </c>
      <c r="H90" s="48"/>
      <c r="I90" s="49"/>
      <c r="J90" s="49"/>
      <c r="K90" s="50"/>
      <c r="L90" s="49"/>
      <c r="M90" s="50"/>
      <c r="N90" s="49"/>
      <c r="O90" s="50"/>
      <c r="P90" s="49"/>
      <c r="Q90" s="496"/>
      <c r="R90" s="49"/>
      <c r="S90" s="514"/>
      <c r="T90" s="51"/>
      <c r="U90" s="52">
        <f>SUM(U88:U89)</f>
        <v>0</v>
      </c>
      <c r="V90" s="52"/>
      <c r="W90" s="52">
        <f>W88+W89</f>
        <v>0</v>
      </c>
      <c r="X90" s="52"/>
      <c r="Y90" s="50">
        <f t="shared" ref="Y90" si="63">Y88+Y89</f>
        <v>0</v>
      </c>
      <c r="Z90" s="476"/>
      <c r="AA90" s="943"/>
      <c r="AB90" s="29">
        <f>J90+L90+N90+P90+R90+U90+W90+Y90</f>
        <v>0</v>
      </c>
      <c r="AC90" s="28">
        <f>G90-AB90</f>
        <v>0</v>
      </c>
      <c r="AD90" s="29">
        <f>H90</f>
        <v>0</v>
      </c>
      <c r="AE90" s="30">
        <f>K90+M90+O90+Q90+T90+V90+X90+Z90</f>
        <v>0</v>
      </c>
      <c r="AF90" s="30">
        <f>AD90-AE90</f>
        <v>0</v>
      </c>
    </row>
    <row r="91" spans="1:68" s="55" customFormat="1" ht="69.95" hidden="1" customHeight="1" x14ac:dyDescent="0.5">
      <c r="A91" s="950">
        <v>26307</v>
      </c>
      <c r="B91" s="952" t="s">
        <v>91</v>
      </c>
      <c r="C91" s="954" t="s">
        <v>92</v>
      </c>
      <c r="D91" s="955"/>
      <c r="E91" s="32" t="s">
        <v>12</v>
      </c>
      <c r="F91" s="958"/>
      <c r="G91" s="65"/>
      <c r="H91" s="66"/>
      <c r="I91" s="57"/>
      <c r="J91" s="57"/>
      <c r="K91" s="67"/>
      <c r="L91" s="58"/>
      <c r="M91" s="67"/>
      <c r="N91" s="58"/>
      <c r="O91" s="67"/>
      <c r="P91" s="58"/>
      <c r="Q91" s="497"/>
      <c r="R91" s="58"/>
      <c r="S91" s="938"/>
      <c r="T91" s="507"/>
      <c r="U91" s="60"/>
      <c r="V91" s="68"/>
      <c r="W91" s="60"/>
      <c r="X91" s="68"/>
      <c r="Y91" s="69"/>
      <c r="Z91" s="477"/>
      <c r="AA91" s="491"/>
      <c r="AB91" s="11"/>
      <c r="AC91" s="21"/>
      <c r="AD91" s="11"/>
      <c r="AE91" s="71"/>
      <c r="AF91" s="7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1:68" s="55" customFormat="1" ht="69.95" hidden="1" customHeight="1" x14ac:dyDescent="0.5">
      <c r="A92" s="930"/>
      <c r="B92" s="933"/>
      <c r="C92" s="935"/>
      <c r="D92" s="936"/>
      <c r="E92" s="13" t="s">
        <v>13</v>
      </c>
      <c r="F92" s="959"/>
      <c r="G92" s="72"/>
      <c r="H92" s="73"/>
      <c r="I92" s="61"/>
      <c r="J92" s="61"/>
      <c r="K92" s="74"/>
      <c r="L92" s="62"/>
      <c r="M92" s="74"/>
      <c r="N92" s="62"/>
      <c r="O92" s="74"/>
      <c r="P92" s="62"/>
      <c r="Q92" s="478"/>
      <c r="R92" s="62"/>
      <c r="S92" s="939"/>
      <c r="T92" s="70"/>
      <c r="U92" s="64"/>
      <c r="V92" s="75"/>
      <c r="W92" s="64"/>
      <c r="X92" s="75"/>
      <c r="Y92" s="76"/>
      <c r="Z92" s="477"/>
      <c r="AA92" s="492"/>
      <c r="AB92" s="11"/>
      <c r="AC92" s="21"/>
      <c r="AD92" s="11"/>
      <c r="AE92" s="71"/>
      <c r="AF92" s="7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1:68" s="55" customFormat="1" ht="69.95" hidden="1" customHeight="1" thickBot="1" x14ac:dyDescent="0.55000000000000004">
      <c r="A93" s="951"/>
      <c r="B93" s="953"/>
      <c r="C93" s="956"/>
      <c r="D93" s="957"/>
      <c r="E93" s="47" t="s">
        <v>14</v>
      </c>
      <c r="F93" s="960"/>
      <c r="G93" s="48">
        <f>SUM(G91:G92)</f>
        <v>0</v>
      </c>
      <c r="H93" s="48"/>
      <c r="I93" s="49">
        <f t="shared" ref="I93:Y93" si="64">SUM(I91:I92)</f>
        <v>0</v>
      </c>
      <c r="J93" s="49">
        <f t="shared" si="64"/>
        <v>0</v>
      </c>
      <c r="K93" s="50"/>
      <c r="L93" s="49">
        <f t="shared" si="64"/>
        <v>0</v>
      </c>
      <c r="M93" s="50"/>
      <c r="N93" s="49">
        <f>N92+N91</f>
        <v>0</v>
      </c>
      <c r="O93" s="50"/>
      <c r="P93" s="49">
        <f t="shared" si="64"/>
        <v>0</v>
      </c>
      <c r="Q93" s="496"/>
      <c r="R93" s="49">
        <f t="shared" si="64"/>
        <v>0</v>
      </c>
      <c r="S93" s="940"/>
      <c r="T93" s="51"/>
      <c r="U93" s="52">
        <f t="shared" si="64"/>
        <v>0</v>
      </c>
      <c r="V93" s="52"/>
      <c r="W93" s="52">
        <f t="shared" si="64"/>
        <v>0</v>
      </c>
      <c r="X93" s="52"/>
      <c r="Y93" s="50">
        <f t="shared" si="64"/>
        <v>0</v>
      </c>
      <c r="Z93" s="476"/>
      <c r="AA93" s="493"/>
      <c r="AB93" s="29">
        <f>J93+L93+N93+P93+R93+U93+W93+Y93</f>
        <v>0</v>
      </c>
      <c r="AC93" s="28">
        <f>G93-AB93</f>
        <v>0</v>
      </c>
      <c r="AD93" s="29">
        <f>H93</f>
        <v>0</v>
      </c>
      <c r="AE93" s="30">
        <f>K93+M93+O93+Q93+T93+V93+X93+Z93</f>
        <v>0</v>
      </c>
      <c r="AF93" s="30">
        <f>AD93-AE93</f>
        <v>0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1:68" s="55" customFormat="1" ht="69.75" hidden="1" customHeight="1" x14ac:dyDescent="0.5">
      <c r="A94" s="929"/>
      <c r="B94" s="932"/>
      <c r="C94" s="935"/>
      <c r="D94" s="936"/>
      <c r="E94" s="419" t="s">
        <v>12</v>
      </c>
      <c r="F94" s="959"/>
      <c r="G94" s="77"/>
      <c r="H94" s="78"/>
      <c r="I94" s="79"/>
      <c r="J94" s="79"/>
      <c r="K94" s="80"/>
      <c r="L94" s="81"/>
      <c r="M94" s="80"/>
      <c r="N94" s="81">
        <v>0</v>
      </c>
      <c r="O94" s="80"/>
      <c r="P94" s="81"/>
      <c r="Q94" s="498"/>
      <c r="R94" s="81"/>
      <c r="S94" s="985"/>
      <c r="T94" s="102"/>
      <c r="U94" s="84"/>
      <c r="V94" s="83"/>
      <c r="W94" s="84"/>
      <c r="X94" s="83"/>
      <c r="Y94" s="84"/>
      <c r="Z94" s="478"/>
      <c r="AA94" s="426"/>
      <c r="AB94" s="11"/>
      <c r="AC94" s="21"/>
      <c r="AD94" s="11"/>
      <c r="AE94" s="71"/>
      <c r="AF94" s="7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1:68" s="55" customFormat="1" ht="69.95" hidden="1" customHeight="1" x14ac:dyDescent="0.5">
      <c r="A95" s="930"/>
      <c r="B95" s="933"/>
      <c r="C95" s="935"/>
      <c r="D95" s="936"/>
      <c r="E95" s="13" t="s">
        <v>13</v>
      </c>
      <c r="F95" s="959"/>
      <c r="G95" s="72"/>
      <c r="H95" s="73"/>
      <c r="I95" s="61"/>
      <c r="J95" s="61"/>
      <c r="K95" s="74"/>
      <c r="L95" s="62"/>
      <c r="M95" s="74"/>
      <c r="N95" s="62">
        <v>0</v>
      </c>
      <c r="O95" s="74"/>
      <c r="P95" s="62"/>
      <c r="Q95" s="478"/>
      <c r="R95" s="62"/>
      <c r="S95" s="985"/>
      <c r="T95" s="70"/>
      <c r="U95" s="64"/>
      <c r="V95" s="75"/>
      <c r="W95" s="64"/>
      <c r="X95" s="75"/>
      <c r="Y95" s="64"/>
      <c r="Z95" s="478"/>
      <c r="AA95" s="426"/>
      <c r="AB95" s="11"/>
      <c r="AC95" s="21"/>
      <c r="AD95" s="11"/>
      <c r="AE95" s="71"/>
      <c r="AF95" s="7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1:68" s="55" customFormat="1" ht="69.95" hidden="1" customHeight="1" thickBot="1" x14ac:dyDescent="0.55000000000000004">
      <c r="A96" s="931"/>
      <c r="B96" s="934"/>
      <c r="C96" s="935"/>
      <c r="D96" s="936"/>
      <c r="E96" s="151" t="s">
        <v>14</v>
      </c>
      <c r="F96" s="959"/>
      <c r="G96" s="85">
        <f>SUM(G94:G95)</f>
        <v>0</v>
      </c>
      <c r="H96" s="22"/>
      <c r="I96" s="23">
        <f>SUM(I94:I95)</f>
        <v>0</v>
      </c>
      <c r="J96" s="23">
        <f>SUM(J94:J95)</f>
        <v>0</v>
      </c>
      <c r="K96" s="24"/>
      <c r="L96" s="23">
        <f>SUM(L94:L95)</f>
        <v>0</v>
      </c>
      <c r="M96" s="24"/>
      <c r="N96" s="23">
        <f>N95+N94</f>
        <v>0</v>
      </c>
      <c r="O96" s="24"/>
      <c r="P96" s="23">
        <f>SUM(P94:P95)</f>
        <v>0</v>
      </c>
      <c r="Q96" s="499"/>
      <c r="R96" s="23">
        <f>SUM(R94:R95)</f>
        <v>0</v>
      </c>
      <c r="S96" s="985"/>
      <c r="T96" s="25"/>
      <c r="U96" s="26">
        <f>SUM(U94:U95)</f>
        <v>0</v>
      </c>
      <c r="V96" s="26"/>
      <c r="W96" s="26">
        <f>SUM(W94:W95)</f>
        <v>0</v>
      </c>
      <c r="X96" s="26">
        <f t="shared" ref="X96:Y96" si="65">SUM(X94:X95)</f>
        <v>0</v>
      </c>
      <c r="Y96" s="26">
        <f t="shared" si="65"/>
        <v>0</v>
      </c>
      <c r="Z96" s="479"/>
      <c r="AA96" s="490"/>
      <c r="AB96" s="29">
        <f>J96+L96+N96+P96+R96+U96+W96+Y96</f>
        <v>0</v>
      </c>
      <c r="AC96" s="28">
        <f>G96-AB96</f>
        <v>0</v>
      </c>
      <c r="AD96" s="29">
        <f>H96</f>
        <v>0</v>
      </c>
      <c r="AE96" s="30">
        <f>K96+M96+O96+Q96+T96+V96+X96+Z96</f>
        <v>0</v>
      </c>
      <c r="AF96" s="30">
        <f>AD96-AE96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1:68" ht="69.75" hidden="1" customHeight="1" x14ac:dyDescent="0.5">
      <c r="A97" s="950">
        <v>28101</v>
      </c>
      <c r="B97" s="952" t="s">
        <v>1</v>
      </c>
      <c r="C97" s="954" t="s">
        <v>53</v>
      </c>
      <c r="D97" s="955"/>
      <c r="E97" s="32" t="s">
        <v>12</v>
      </c>
      <c r="F97" s="958"/>
      <c r="G97" s="65"/>
      <c r="H97" s="66"/>
      <c r="I97" s="57"/>
      <c r="J97" s="57"/>
      <c r="K97" s="67"/>
      <c r="L97" s="58"/>
      <c r="M97" s="67"/>
      <c r="N97" s="58">
        <v>0</v>
      </c>
      <c r="O97" s="67"/>
      <c r="P97" s="58"/>
      <c r="Q97" s="497"/>
      <c r="R97" s="58"/>
      <c r="S97" s="984"/>
      <c r="T97" s="507"/>
      <c r="U97" s="60"/>
      <c r="V97" s="68"/>
      <c r="W97" s="60"/>
      <c r="X97" s="68"/>
      <c r="Y97" s="69"/>
      <c r="Z97" s="477"/>
      <c r="AA97" s="973"/>
      <c r="AB97" s="11"/>
      <c r="AC97" s="21"/>
      <c r="AD97" s="11"/>
      <c r="AE97" s="71"/>
      <c r="AF97" s="71"/>
    </row>
    <row r="98" spans="1:68" ht="69.95" hidden="1" customHeight="1" x14ac:dyDescent="0.5">
      <c r="A98" s="930"/>
      <c r="B98" s="933"/>
      <c r="C98" s="935"/>
      <c r="D98" s="936"/>
      <c r="E98" s="13" t="s">
        <v>13</v>
      </c>
      <c r="F98" s="959"/>
      <c r="G98" s="72"/>
      <c r="H98" s="73"/>
      <c r="I98" s="61"/>
      <c r="J98" s="61"/>
      <c r="K98" s="74"/>
      <c r="L98" s="62"/>
      <c r="M98" s="74"/>
      <c r="N98" s="62">
        <v>0</v>
      </c>
      <c r="O98" s="74"/>
      <c r="P98" s="62"/>
      <c r="Q98" s="478"/>
      <c r="R98" s="62"/>
      <c r="S98" s="985"/>
      <c r="T98" s="70"/>
      <c r="U98" s="64"/>
      <c r="V98" s="75"/>
      <c r="W98" s="64"/>
      <c r="X98" s="75"/>
      <c r="Y98" s="76"/>
      <c r="Z98" s="477"/>
      <c r="AA98" s="974"/>
      <c r="AB98" s="11"/>
      <c r="AC98" s="21"/>
      <c r="AD98" s="11"/>
      <c r="AE98" s="71"/>
      <c r="AF98" s="71"/>
    </row>
    <row r="99" spans="1:68" ht="69.95" hidden="1" customHeight="1" thickBot="1" x14ac:dyDescent="0.55000000000000004">
      <c r="A99" s="951"/>
      <c r="B99" s="953"/>
      <c r="C99" s="956"/>
      <c r="D99" s="957"/>
      <c r="E99" s="47" t="s">
        <v>14</v>
      </c>
      <c r="F99" s="960"/>
      <c r="G99" s="48">
        <f>SUM(G97:G98)</f>
        <v>0</v>
      </c>
      <c r="H99" s="48"/>
      <c r="I99" s="49">
        <f>SUM(I97:I98)</f>
        <v>0</v>
      </c>
      <c r="J99" s="49">
        <f>SUM(J97:J98)</f>
        <v>0</v>
      </c>
      <c r="K99" s="50"/>
      <c r="L99" s="49">
        <f>SUM(L97:L98)</f>
        <v>0</v>
      </c>
      <c r="M99" s="50"/>
      <c r="N99" s="49">
        <f>N98+N97</f>
        <v>0</v>
      </c>
      <c r="O99" s="50"/>
      <c r="P99" s="49">
        <f>SUM(P97:P98)</f>
        <v>0</v>
      </c>
      <c r="Q99" s="496"/>
      <c r="R99" s="49">
        <f>SUM(R97:R98)</f>
        <v>0</v>
      </c>
      <c r="S99" s="986"/>
      <c r="T99" s="51"/>
      <c r="U99" s="52">
        <f>SUM(U97:U98)</f>
        <v>0</v>
      </c>
      <c r="V99" s="52"/>
      <c r="W99" s="52">
        <f>SUM(W97:W98)</f>
        <v>0</v>
      </c>
      <c r="X99" s="52"/>
      <c r="Y99" s="50">
        <f t="shared" ref="Y99" si="66">SUM(Y97:Y98)</f>
        <v>0</v>
      </c>
      <c r="Z99" s="476"/>
      <c r="AA99" s="975"/>
      <c r="AB99" s="29">
        <f>J99+L99+N99+P99+R99+U99+W99+Y99</f>
        <v>0</v>
      </c>
      <c r="AC99" s="28">
        <f>G99-AB99</f>
        <v>0</v>
      </c>
      <c r="AD99" s="29">
        <f>H99</f>
        <v>0</v>
      </c>
      <c r="AE99" s="30">
        <f>K99+M99+O99+Q99+T99+V99+X99+Z99</f>
        <v>0</v>
      </c>
      <c r="AF99" s="30">
        <f>AD99-AE99</f>
        <v>0</v>
      </c>
    </row>
    <row r="100" spans="1:68" s="42" customFormat="1" ht="69.75" hidden="1" customHeight="1" x14ac:dyDescent="0.5">
      <c r="A100" s="929">
        <v>28101</v>
      </c>
      <c r="B100" s="932" t="s">
        <v>5</v>
      </c>
      <c r="C100" s="935" t="s">
        <v>159</v>
      </c>
      <c r="D100" s="936"/>
      <c r="E100" s="419" t="s">
        <v>12</v>
      </c>
      <c r="F100" s="959"/>
      <c r="G100" s="77"/>
      <c r="H100" s="78"/>
      <c r="I100" s="79"/>
      <c r="J100" s="79"/>
      <c r="K100" s="80"/>
      <c r="L100" s="81"/>
      <c r="M100" s="80"/>
      <c r="N100" s="81">
        <v>0</v>
      </c>
      <c r="O100" s="80"/>
      <c r="P100" s="81"/>
      <c r="Q100" s="498"/>
      <c r="R100" s="81"/>
      <c r="S100" s="985"/>
      <c r="T100" s="102"/>
      <c r="U100" s="84"/>
      <c r="V100" s="83"/>
      <c r="W100" s="84"/>
      <c r="X100" s="83"/>
      <c r="Y100" s="84"/>
      <c r="Z100" s="478"/>
      <c r="AA100" s="426"/>
      <c r="AB100" s="11"/>
      <c r="AC100" s="21"/>
      <c r="AD100" s="11"/>
      <c r="AE100" s="71"/>
      <c r="AF100" s="7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1:68" s="42" customFormat="1" ht="69.95" hidden="1" customHeight="1" x14ac:dyDescent="0.5">
      <c r="A101" s="930"/>
      <c r="B101" s="933"/>
      <c r="C101" s="935"/>
      <c r="D101" s="936"/>
      <c r="E101" s="13" t="s">
        <v>13</v>
      </c>
      <c r="F101" s="959"/>
      <c r="G101" s="72"/>
      <c r="H101" s="73"/>
      <c r="I101" s="61"/>
      <c r="J101" s="61"/>
      <c r="K101" s="74"/>
      <c r="L101" s="62"/>
      <c r="M101" s="74"/>
      <c r="N101" s="62">
        <v>0</v>
      </c>
      <c r="O101" s="74"/>
      <c r="P101" s="62"/>
      <c r="Q101" s="478"/>
      <c r="R101" s="62"/>
      <c r="S101" s="985"/>
      <c r="T101" s="70"/>
      <c r="U101" s="64"/>
      <c r="V101" s="75"/>
      <c r="W101" s="64"/>
      <c r="X101" s="75"/>
      <c r="Y101" s="64"/>
      <c r="Z101" s="478"/>
      <c r="AA101" s="426"/>
      <c r="AB101" s="11"/>
      <c r="AC101" s="21"/>
      <c r="AD101" s="11"/>
      <c r="AE101" s="71"/>
      <c r="AF101" s="7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1:68" s="42" customFormat="1" ht="69.95" hidden="1" customHeight="1" thickBot="1" x14ac:dyDescent="0.55000000000000004">
      <c r="A102" s="931"/>
      <c r="B102" s="934"/>
      <c r="C102" s="935"/>
      <c r="D102" s="936"/>
      <c r="E102" s="151" t="s">
        <v>14</v>
      </c>
      <c r="F102" s="959"/>
      <c r="G102" s="85">
        <f>SUM(G100:G101)</f>
        <v>0</v>
      </c>
      <c r="H102" s="85"/>
      <c r="I102" s="23">
        <f>SUM(I100:I101)</f>
        <v>0</v>
      </c>
      <c r="J102" s="23">
        <f>SUM(J100:J101)</f>
        <v>0</v>
      </c>
      <c r="K102" s="24"/>
      <c r="L102" s="23">
        <f>SUM(L100:L101)</f>
        <v>0</v>
      </c>
      <c r="M102" s="24"/>
      <c r="N102" s="23">
        <f>N101+N100</f>
        <v>0</v>
      </c>
      <c r="O102" s="24"/>
      <c r="P102" s="23">
        <f>SUM(P100:P101)</f>
        <v>0</v>
      </c>
      <c r="Q102" s="499"/>
      <c r="R102" s="23">
        <f>SUM(R100:R101)</f>
        <v>0</v>
      </c>
      <c r="S102" s="985"/>
      <c r="T102" s="25"/>
      <c r="U102" s="26">
        <f>SUM(U100:U101)</f>
        <v>0</v>
      </c>
      <c r="V102" s="26"/>
      <c r="W102" s="26">
        <f>SUM(W100:W101)</f>
        <v>0</v>
      </c>
      <c r="X102" s="26">
        <f t="shared" ref="X102:Y102" si="67">SUM(X100:X101)</f>
        <v>0</v>
      </c>
      <c r="Y102" s="26">
        <f t="shared" si="67"/>
        <v>0</v>
      </c>
      <c r="Z102" s="479"/>
      <c r="AA102" s="490"/>
      <c r="AB102" s="29">
        <f>J102+L102+N102+P102+R102+U102+W102+Y102</f>
        <v>0</v>
      </c>
      <c r="AC102" s="28">
        <f>G102-AB102</f>
        <v>0</v>
      </c>
      <c r="AD102" s="29">
        <f>H102</f>
        <v>0</v>
      </c>
      <c r="AE102" s="30">
        <f>K102+M102+O102+Q102+T102+V102+X102+Z102</f>
        <v>0</v>
      </c>
      <c r="AF102" s="30">
        <f>AD102-AE102</f>
        <v>0</v>
      </c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1:68" s="55" customFormat="1" ht="69.75" hidden="1" customHeight="1" x14ac:dyDescent="0.5">
      <c r="A103" s="950">
        <v>28101</v>
      </c>
      <c r="B103" s="952" t="s">
        <v>100</v>
      </c>
      <c r="C103" s="954" t="s">
        <v>138</v>
      </c>
      <c r="D103" s="955"/>
      <c r="E103" s="32" t="s">
        <v>12</v>
      </c>
      <c r="F103" s="958"/>
      <c r="G103" s="65"/>
      <c r="H103" s="66"/>
      <c r="I103" s="57"/>
      <c r="J103" s="57"/>
      <c r="K103" s="67"/>
      <c r="L103" s="58"/>
      <c r="M103" s="67"/>
      <c r="N103" s="58">
        <v>0</v>
      </c>
      <c r="O103" s="67"/>
      <c r="P103" s="58"/>
      <c r="Q103" s="497"/>
      <c r="R103" s="58"/>
      <c r="S103" s="984"/>
      <c r="T103" s="507"/>
      <c r="U103" s="60"/>
      <c r="V103" s="68"/>
      <c r="W103" s="60"/>
      <c r="X103" s="68"/>
      <c r="Y103" s="69"/>
      <c r="Z103" s="477"/>
      <c r="AA103" s="973"/>
      <c r="AB103" s="11"/>
      <c r="AC103" s="21"/>
      <c r="AD103" s="11"/>
      <c r="AE103" s="71"/>
      <c r="AF103" s="7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1:68" s="55" customFormat="1" ht="69.95" hidden="1" customHeight="1" x14ac:dyDescent="0.5">
      <c r="A104" s="930"/>
      <c r="B104" s="933"/>
      <c r="C104" s="935"/>
      <c r="D104" s="936"/>
      <c r="E104" s="13" t="s">
        <v>13</v>
      </c>
      <c r="F104" s="959"/>
      <c r="G104" s="72"/>
      <c r="H104" s="73"/>
      <c r="I104" s="61"/>
      <c r="J104" s="61"/>
      <c r="K104" s="74"/>
      <c r="L104" s="62"/>
      <c r="M104" s="74"/>
      <c r="N104" s="62">
        <v>0</v>
      </c>
      <c r="O104" s="74"/>
      <c r="P104" s="62"/>
      <c r="Q104" s="478"/>
      <c r="R104" s="62"/>
      <c r="S104" s="985"/>
      <c r="T104" s="70"/>
      <c r="U104" s="64"/>
      <c r="V104" s="75"/>
      <c r="W104" s="64"/>
      <c r="X104" s="75"/>
      <c r="Y104" s="76"/>
      <c r="Z104" s="477"/>
      <c r="AA104" s="974"/>
      <c r="AB104" s="11"/>
      <c r="AC104" s="21"/>
      <c r="AD104" s="11"/>
      <c r="AE104" s="71"/>
      <c r="AF104" s="7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1:68" s="55" customFormat="1" ht="69.95" hidden="1" customHeight="1" thickBot="1" x14ac:dyDescent="0.55000000000000004">
      <c r="A105" s="951"/>
      <c r="B105" s="953"/>
      <c r="C105" s="956"/>
      <c r="D105" s="957"/>
      <c r="E105" s="47" t="s">
        <v>14</v>
      </c>
      <c r="F105" s="960"/>
      <c r="G105" s="48">
        <f>SUM(G103:G104)</f>
        <v>0</v>
      </c>
      <c r="H105" s="48"/>
      <c r="I105" s="49">
        <f>SUM(I103:I104)</f>
        <v>0</v>
      </c>
      <c r="J105" s="49">
        <f>SUM(J103:J104)</f>
        <v>0</v>
      </c>
      <c r="K105" s="50"/>
      <c r="L105" s="49">
        <f>SUM(L103:L104)</f>
        <v>0</v>
      </c>
      <c r="M105" s="50"/>
      <c r="N105" s="49">
        <f>N104+N103</f>
        <v>0</v>
      </c>
      <c r="O105" s="50"/>
      <c r="P105" s="49">
        <f>SUM(P103:P104)</f>
        <v>0</v>
      </c>
      <c r="Q105" s="496"/>
      <c r="R105" s="49">
        <f>SUM(R103:R104)</f>
        <v>0</v>
      </c>
      <c r="S105" s="986"/>
      <c r="T105" s="51"/>
      <c r="U105" s="52">
        <f>SUM(U103:U104)</f>
        <v>0</v>
      </c>
      <c r="V105" s="52"/>
      <c r="W105" s="52">
        <f>SUM(W103:W104)</f>
        <v>0</v>
      </c>
      <c r="X105" s="52"/>
      <c r="Y105" s="50">
        <f t="shared" ref="Y105" si="68">SUM(Y103:Y104)</f>
        <v>0</v>
      </c>
      <c r="Z105" s="476"/>
      <c r="AA105" s="975"/>
      <c r="AB105" s="29">
        <f>J105+L105+N105+P105+R105+U105+W105+Y105</f>
        <v>0</v>
      </c>
      <c r="AC105" s="28">
        <f>G105-AB105</f>
        <v>0</v>
      </c>
      <c r="AD105" s="29">
        <f>H105</f>
        <v>0</v>
      </c>
      <c r="AE105" s="30">
        <f>K105+M105+O105+Q105+T105+V105+X105+Z105</f>
        <v>0</v>
      </c>
      <c r="AF105" s="30">
        <f>AD105-AE105</f>
        <v>0</v>
      </c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1:68" s="55" customFormat="1" ht="69.75" hidden="1" customHeight="1" x14ac:dyDescent="0.5">
      <c r="A106" s="950">
        <v>28101</v>
      </c>
      <c r="B106" s="952" t="s">
        <v>2</v>
      </c>
      <c r="C106" s="954" t="s">
        <v>137</v>
      </c>
      <c r="D106" s="955"/>
      <c r="E106" s="32" t="s">
        <v>12</v>
      </c>
      <c r="F106" s="958"/>
      <c r="G106" s="65">
        <v>0</v>
      </c>
      <c r="H106" s="66"/>
      <c r="I106" s="57"/>
      <c r="J106" s="57"/>
      <c r="K106" s="67"/>
      <c r="L106" s="58"/>
      <c r="M106" s="67"/>
      <c r="N106" s="58">
        <v>0</v>
      </c>
      <c r="O106" s="67"/>
      <c r="P106" s="58"/>
      <c r="Q106" s="497"/>
      <c r="R106" s="58"/>
      <c r="S106" s="984"/>
      <c r="T106" s="507"/>
      <c r="U106" s="60"/>
      <c r="V106" s="68"/>
      <c r="W106" s="60"/>
      <c r="X106" s="68"/>
      <c r="Y106" s="69"/>
      <c r="Z106" s="477"/>
      <c r="AA106" s="973"/>
      <c r="AB106" s="11"/>
      <c r="AC106" s="21"/>
      <c r="AD106" s="11"/>
      <c r="AE106" s="71"/>
      <c r="AF106" s="7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1:68" s="55" customFormat="1" ht="69.95" hidden="1" customHeight="1" x14ac:dyDescent="0.5">
      <c r="A107" s="930"/>
      <c r="B107" s="933"/>
      <c r="C107" s="935"/>
      <c r="D107" s="936"/>
      <c r="E107" s="13" t="s">
        <v>13</v>
      </c>
      <c r="F107" s="959"/>
      <c r="G107" s="72"/>
      <c r="H107" s="73"/>
      <c r="I107" s="61"/>
      <c r="J107" s="61"/>
      <c r="K107" s="74"/>
      <c r="L107" s="62"/>
      <c r="M107" s="74"/>
      <c r="N107" s="62">
        <v>0</v>
      </c>
      <c r="O107" s="74"/>
      <c r="P107" s="62"/>
      <c r="Q107" s="478"/>
      <c r="R107" s="62"/>
      <c r="S107" s="985"/>
      <c r="T107" s="70"/>
      <c r="U107" s="64"/>
      <c r="V107" s="75"/>
      <c r="W107" s="64"/>
      <c r="X107" s="75"/>
      <c r="Y107" s="76"/>
      <c r="Z107" s="477"/>
      <c r="AA107" s="974"/>
      <c r="AB107" s="11"/>
      <c r="AC107" s="21"/>
      <c r="AD107" s="11"/>
      <c r="AE107" s="71"/>
      <c r="AF107" s="7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1:68" s="55" customFormat="1" ht="69.95" hidden="1" customHeight="1" thickBot="1" x14ac:dyDescent="0.55000000000000004">
      <c r="A108" s="951"/>
      <c r="B108" s="953"/>
      <c r="C108" s="956"/>
      <c r="D108" s="957"/>
      <c r="E108" s="47" t="s">
        <v>14</v>
      </c>
      <c r="F108" s="960"/>
      <c r="G108" s="48">
        <f>SUM(G106:G107)</f>
        <v>0</v>
      </c>
      <c r="H108" s="48"/>
      <c r="I108" s="49">
        <f>SUM(I106:I107)</f>
        <v>0</v>
      </c>
      <c r="J108" s="49">
        <f>SUM(J106:J107)</f>
        <v>0</v>
      </c>
      <c r="K108" s="50"/>
      <c r="L108" s="49">
        <f>SUM(L106:L107)</f>
        <v>0</v>
      </c>
      <c r="M108" s="50"/>
      <c r="N108" s="49">
        <f>N107+N106</f>
        <v>0</v>
      </c>
      <c r="O108" s="50"/>
      <c r="P108" s="49">
        <f>SUM(P106:P107)</f>
        <v>0</v>
      </c>
      <c r="Q108" s="496"/>
      <c r="R108" s="49">
        <f>SUM(R106:R107)</f>
        <v>0</v>
      </c>
      <c r="S108" s="986"/>
      <c r="T108" s="51"/>
      <c r="U108" s="52">
        <f>SUM(U106:U107)</f>
        <v>0</v>
      </c>
      <c r="V108" s="52"/>
      <c r="W108" s="52">
        <f>SUM(W106:W107)</f>
        <v>0</v>
      </c>
      <c r="X108" s="52">
        <f t="shared" ref="X108:Y108" si="69">SUM(X106:X107)</f>
        <v>0</v>
      </c>
      <c r="Y108" s="50">
        <f t="shared" si="69"/>
        <v>0</v>
      </c>
      <c r="Z108" s="476"/>
      <c r="AA108" s="975"/>
      <c r="AB108" s="29">
        <f>J108+L108+N108+P108+R108+U108+W108+Y108</f>
        <v>0</v>
      </c>
      <c r="AC108" s="28">
        <f>G108-AB108</f>
        <v>0</v>
      </c>
      <c r="AD108" s="29">
        <f>H108</f>
        <v>0</v>
      </c>
      <c r="AE108" s="30">
        <f>K108+M108+O108+Q108+T108+V108+X108+Z108</f>
        <v>0</v>
      </c>
      <c r="AF108" s="30">
        <f>AD108-AE108</f>
        <v>0</v>
      </c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1:68" s="42" customFormat="1" ht="69.75" hidden="1" customHeight="1" x14ac:dyDescent="0.5">
      <c r="A109" s="950">
        <v>28101</v>
      </c>
      <c r="B109" s="952" t="s">
        <v>161</v>
      </c>
      <c r="C109" s="954" t="s">
        <v>160</v>
      </c>
      <c r="D109" s="955"/>
      <c r="E109" s="32" t="s">
        <v>12</v>
      </c>
      <c r="F109" s="958"/>
      <c r="G109" s="65"/>
      <c r="H109" s="66"/>
      <c r="I109" s="57"/>
      <c r="J109" s="57"/>
      <c r="K109" s="67"/>
      <c r="L109" s="58"/>
      <c r="M109" s="67"/>
      <c r="N109" s="58">
        <v>0</v>
      </c>
      <c r="O109" s="67"/>
      <c r="P109" s="58"/>
      <c r="Q109" s="503"/>
      <c r="R109" s="58"/>
      <c r="S109" s="961"/>
      <c r="T109" s="507"/>
      <c r="U109" s="60"/>
      <c r="V109" s="68"/>
      <c r="W109" s="60"/>
      <c r="X109" s="68"/>
      <c r="Y109" s="69"/>
      <c r="Z109" s="477"/>
      <c r="AA109" s="973"/>
      <c r="AB109" s="11"/>
      <c r="AC109" s="21"/>
      <c r="AD109" s="11"/>
      <c r="AE109" s="71"/>
      <c r="AF109" s="7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</row>
    <row r="110" spans="1:68" s="42" customFormat="1" ht="69.95" hidden="1" customHeight="1" x14ac:dyDescent="0.5">
      <c r="A110" s="930"/>
      <c r="B110" s="933"/>
      <c r="C110" s="935"/>
      <c r="D110" s="936"/>
      <c r="E110" s="13" t="s">
        <v>13</v>
      </c>
      <c r="F110" s="959"/>
      <c r="G110" s="72"/>
      <c r="H110" s="73"/>
      <c r="I110" s="61"/>
      <c r="J110" s="61"/>
      <c r="K110" s="74"/>
      <c r="L110" s="62"/>
      <c r="M110" s="74"/>
      <c r="N110" s="62">
        <v>0</v>
      </c>
      <c r="O110" s="74"/>
      <c r="P110" s="62"/>
      <c r="Q110" s="482"/>
      <c r="R110" s="62"/>
      <c r="S110" s="962"/>
      <c r="T110" s="70"/>
      <c r="U110" s="64"/>
      <c r="V110" s="75"/>
      <c r="W110" s="64"/>
      <c r="X110" s="75"/>
      <c r="Y110" s="76"/>
      <c r="Z110" s="477"/>
      <c r="AA110" s="974"/>
      <c r="AB110" s="11"/>
      <c r="AC110" s="21"/>
      <c r="AD110" s="11"/>
      <c r="AE110" s="71"/>
      <c r="AF110" s="7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</row>
    <row r="111" spans="1:68" s="42" customFormat="1" ht="69.95" hidden="1" customHeight="1" thickBot="1" x14ac:dyDescent="0.55000000000000004">
      <c r="A111" s="951"/>
      <c r="B111" s="953"/>
      <c r="C111" s="956"/>
      <c r="D111" s="957"/>
      <c r="E111" s="47" t="s">
        <v>14</v>
      </c>
      <c r="F111" s="960"/>
      <c r="G111" s="48">
        <f>SUM(G109:G110)</f>
        <v>0</v>
      </c>
      <c r="H111" s="48">
        <v>0</v>
      </c>
      <c r="I111" s="49">
        <f>SUM(I109:I110)</f>
        <v>0</v>
      </c>
      <c r="J111" s="49">
        <f>SUM(J109:J110)</f>
        <v>0</v>
      </c>
      <c r="K111" s="50"/>
      <c r="L111" s="49">
        <f>SUM(L109:L110)</f>
        <v>0</v>
      </c>
      <c r="M111" s="50"/>
      <c r="N111" s="49">
        <f>N110+N109</f>
        <v>0</v>
      </c>
      <c r="O111" s="50"/>
      <c r="P111" s="49">
        <f>SUM(P109:P110)</f>
        <v>0</v>
      </c>
      <c r="Q111" s="496"/>
      <c r="R111" s="49">
        <f>SUM(R109:R110)</f>
        <v>0</v>
      </c>
      <c r="S111" s="963"/>
      <c r="T111" s="51"/>
      <c r="U111" s="52">
        <f>SUM(U109:U110)</f>
        <v>0</v>
      </c>
      <c r="V111" s="52"/>
      <c r="W111" s="52">
        <f>SUM(W109:W110)</f>
        <v>0</v>
      </c>
      <c r="X111" s="52">
        <f t="shared" ref="X111:Y111" si="70">SUM(X109:X110)</f>
        <v>0</v>
      </c>
      <c r="Y111" s="50">
        <f t="shared" si="70"/>
        <v>0</v>
      </c>
      <c r="Z111" s="476"/>
      <c r="AA111" s="975"/>
      <c r="AB111" s="29">
        <f>J111+L111+N111+P111+R111+U111+W111+Y111</f>
        <v>0</v>
      </c>
      <c r="AC111" s="28">
        <f>G111-AB111</f>
        <v>0</v>
      </c>
      <c r="AD111" s="29">
        <f>H111</f>
        <v>0</v>
      </c>
      <c r="AE111" s="30">
        <f>K111+M111+O111+Q111+T111+V111+X111+Z111</f>
        <v>0</v>
      </c>
      <c r="AF111" s="30">
        <f>AD111-AE111</f>
        <v>0</v>
      </c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</row>
    <row r="112" spans="1:68" ht="69.75" hidden="1" customHeight="1" x14ac:dyDescent="0.5">
      <c r="A112" s="950">
        <v>28101</v>
      </c>
      <c r="B112" s="952" t="s">
        <v>100</v>
      </c>
      <c r="C112" s="954" t="s">
        <v>175</v>
      </c>
      <c r="D112" s="955"/>
      <c r="E112" s="32" t="s">
        <v>12</v>
      </c>
      <c r="F112" s="958"/>
      <c r="G112" s="65"/>
      <c r="H112" s="66"/>
      <c r="I112" s="57"/>
      <c r="J112" s="57"/>
      <c r="K112" s="67"/>
      <c r="L112" s="58"/>
      <c r="M112" s="67"/>
      <c r="N112" s="58">
        <v>0</v>
      </c>
      <c r="O112" s="67"/>
      <c r="P112" s="58"/>
      <c r="Q112" s="497"/>
      <c r="R112" s="58"/>
      <c r="S112" s="984"/>
      <c r="T112" s="507"/>
      <c r="U112" s="60"/>
      <c r="V112" s="68"/>
      <c r="W112" s="60"/>
      <c r="X112" s="68"/>
      <c r="Y112" s="69"/>
      <c r="Z112" s="477"/>
      <c r="AA112" s="973"/>
      <c r="AB112" s="11"/>
      <c r="AC112" s="21"/>
      <c r="AD112" s="11"/>
      <c r="AE112" s="71"/>
      <c r="AF112" s="71"/>
    </row>
    <row r="113" spans="1:68" ht="69.95" hidden="1" customHeight="1" x14ac:dyDescent="0.5">
      <c r="A113" s="930"/>
      <c r="B113" s="933"/>
      <c r="C113" s="935"/>
      <c r="D113" s="936"/>
      <c r="E113" s="13" t="s">
        <v>13</v>
      </c>
      <c r="F113" s="959"/>
      <c r="G113" s="72"/>
      <c r="H113" s="73"/>
      <c r="I113" s="61"/>
      <c r="J113" s="61"/>
      <c r="K113" s="74"/>
      <c r="L113" s="62"/>
      <c r="M113" s="74"/>
      <c r="N113" s="62">
        <v>0</v>
      </c>
      <c r="O113" s="74"/>
      <c r="P113" s="62"/>
      <c r="Q113" s="478"/>
      <c r="R113" s="62"/>
      <c r="S113" s="985"/>
      <c r="T113" s="70"/>
      <c r="U113" s="64"/>
      <c r="V113" s="75"/>
      <c r="W113" s="64"/>
      <c r="X113" s="75"/>
      <c r="Y113" s="76"/>
      <c r="Z113" s="477"/>
      <c r="AA113" s="974"/>
      <c r="AB113" s="11"/>
      <c r="AC113" s="21"/>
      <c r="AD113" s="11"/>
      <c r="AE113" s="71"/>
      <c r="AF113" s="71"/>
    </row>
    <row r="114" spans="1:68" ht="69.95" hidden="1" customHeight="1" thickBot="1" x14ac:dyDescent="0.55000000000000004">
      <c r="A114" s="951"/>
      <c r="B114" s="953"/>
      <c r="C114" s="956"/>
      <c r="D114" s="957"/>
      <c r="E114" s="47" t="s">
        <v>14</v>
      </c>
      <c r="F114" s="960"/>
      <c r="G114" s="48">
        <f>SUM(G112:G113)</f>
        <v>0</v>
      </c>
      <c r="H114" s="48"/>
      <c r="I114" s="49">
        <f>SUM(I112:I113)</f>
        <v>0</v>
      </c>
      <c r="J114" s="49">
        <f>SUM(J112:J113)</f>
        <v>0</v>
      </c>
      <c r="K114" s="50"/>
      <c r="L114" s="49">
        <f>SUM(L112:L113)</f>
        <v>0</v>
      </c>
      <c r="M114" s="50"/>
      <c r="N114" s="49">
        <f>N113+N112</f>
        <v>0</v>
      </c>
      <c r="O114" s="50"/>
      <c r="P114" s="49">
        <f>SUM(P112:P113)</f>
        <v>0</v>
      </c>
      <c r="Q114" s="496"/>
      <c r="R114" s="49">
        <f>SUM(R112:R113)</f>
        <v>0</v>
      </c>
      <c r="S114" s="986"/>
      <c r="T114" s="51"/>
      <c r="U114" s="52">
        <f>SUM(U112:U113)</f>
        <v>0</v>
      </c>
      <c r="V114" s="52"/>
      <c r="W114" s="52">
        <f>SUM(W112:W113)</f>
        <v>0</v>
      </c>
      <c r="X114" s="52"/>
      <c r="Y114" s="50">
        <f t="shared" ref="Y114" si="71">SUM(Y112:Y113)</f>
        <v>0</v>
      </c>
      <c r="Z114" s="476"/>
      <c r="AA114" s="975"/>
      <c r="AB114" s="29">
        <f>J114+L114+N114+P114+R114+U114+W114+Y114</f>
        <v>0</v>
      </c>
      <c r="AC114" s="28">
        <f>G114-AB114</f>
        <v>0</v>
      </c>
      <c r="AD114" s="29">
        <f>H114</f>
        <v>0</v>
      </c>
      <c r="AE114" s="30">
        <f>K114+M114+O114+Q114+T114+V114+X114+Z114</f>
        <v>0</v>
      </c>
      <c r="AF114" s="30">
        <f>AD114-AE114</f>
        <v>0</v>
      </c>
    </row>
    <row r="115" spans="1:68" ht="69.75" hidden="1" customHeight="1" x14ac:dyDescent="0.5">
      <c r="A115" s="950">
        <v>28101</v>
      </c>
      <c r="B115" s="952" t="s">
        <v>171</v>
      </c>
      <c r="C115" s="954" t="s">
        <v>172</v>
      </c>
      <c r="D115" s="955"/>
      <c r="E115" s="32" t="s">
        <v>12</v>
      </c>
      <c r="F115" s="958"/>
      <c r="G115" s="65"/>
      <c r="H115" s="66"/>
      <c r="I115" s="57"/>
      <c r="J115" s="57"/>
      <c r="K115" s="67"/>
      <c r="L115" s="58"/>
      <c r="M115" s="67"/>
      <c r="N115" s="58">
        <v>0</v>
      </c>
      <c r="O115" s="67"/>
      <c r="P115" s="58"/>
      <c r="Q115" s="497"/>
      <c r="R115" s="58"/>
      <c r="S115" s="984"/>
      <c r="T115" s="507"/>
      <c r="U115" s="60"/>
      <c r="V115" s="68"/>
      <c r="W115" s="60"/>
      <c r="X115" s="68"/>
      <c r="Y115" s="69"/>
      <c r="Z115" s="477"/>
      <c r="AA115" s="973"/>
      <c r="AB115" s="11"/>
      <c r="AC115" s="21"/>
      <c r="AD115" s="11"/>
      <c r="AE115" s="71"/>
      <c r="AF115" s="71"/>
    </row>
    <row r="116" spans="1:68" ht="69.95" hidden="1" customHeight="1" x14ac:dyDescent="0.5">
      <c r="A116" s="930"/>
      <c r="B116" s="933"/>
      <c r="C116" s="935"/>
      <c r="D116" s="936"/>
      <c r="E116" s="13" t="s">
        <v>13</v>
      </c>
      <c r="F116" s="959"/>
      <c r="G116" s="72"/>
      <c r="H116" s="73"/>
      <c r="I116" s="61"/>
      <c r="J116" s="61"/>
      <c r="K116" s="74"/>
      <c r="L116" s="62"/>
      <c r="M116" s="74"/>
      <c r="N116" s="62">
        <v>0</v>
      </c>
      <c r="O116" s="74"/>
      <c r="P116" s="62"/>
      <c r="Q116" s="478"/>
      <c r="R116" s="62"/>
      <c r="S116" s="985"/>
      <c r="T116" s="70"/>
      <c r="U116" s="64"/>
      <c r="V116" s="75"/>
      <c r="W116" s="64"/>
      <c r="X116" s="75"/>
      <c r="Y116" s="76"/>
      <c r="Z116" s="477"/>
      <c r="AA116" s="974"/>
      <c r="AB116" s="11"/>
      <c r="AC116" s="21"/>
      <c r="AD116" s="11"/>
      <c r="AE116" s="71"/>
      <c r="AF116" s="71"/>
    </row>
    <row r="117" spans="1:68" ht="69.95" hidden="1" customHeight="1" thickBot="1" x14ac:dyDescent="0.55000000000000004">
      <c r="A117" s="951"/>
      <c r="B117" s="953"/>
      <c r="C117" s="956"/>
      <c r="D117" s="957"/>
      <c r="E117" s="47" t="s">
        <v>14</v>
      </c>
      <c r="F117" s="960"/>
      <c r="G117" s="48">
        <f>SUM(G115:G116)</f>
        <v>0</v>
      </c>
      <c r="H117" s="48"/>
      <c r="I117" s="49">
        <f>SUM(I115:I116)</f>
        <v>0</v>
      </c>
      <c r="J117" s="49">
        <f>SUM(J115:J116)</f>
        <v>0</v>
      </c>
      <c r="K117" s="50"/>
      <c r="L117" s="49">
        <f>SUM(L115:L116)</f>
        <v>0</v>
      </c>
      <c r="M117" s="50"/>
      <c r="N117" s="49">
        <f>N116+N115</f>
        <v>0</v>
      </c>
      <c r="O117" s="50"/>
      <c r="P117" s="49">
        <f>SUM(P115:P116)</f>
        <v>0</v>
      </c>
      <c r="Q117" s="496"/>
      <c r="R117" s="49">
        <f>SUM(R115:R116)</f>
        <v>0</v>
      </c>
      <c r="S117" s="986"/>
      <c r="T117" s="51"/>
      <c r="U117" s="52">
        <f>SUM(U115:U116)</f>
        <v>0</v>
      </c>
      <c r="V117" s="52"/>
      <c r="W117" s="52">
        <f>SUM(W115:W116)</f>
        <v>0</v>
      </c>
      <c r="X117" s="52"/>
      <c r="Y117" s="50">
        <f t="shared" ref="Y117" si="72">SUM(Y115:Y116)</f>
        <v>0</v>
      </c>
      <c r="Z117" s="476"/>
      <c r="AA117" s="975"/>
      <c r="AB117" s="29">
        <f>J117+L117+N117+P117+R117+U117+W117+Y117</f>
        <v>0</v>
      </c>
      <c r="AC117" s="28">
        <f>G117-AB117</f>
        <v>0</v>
      </c>
      <c r="AD117" s="29">
        <f>H117</f>
        <v>0</v>
      </c>
      <c r="AE117" s="30">
        <f>K117+M117+O117+Q117+T117+V117+X117+Z117</f>
        <v>0</v>
      </c>
      <c r="AF117" s="30">
        <f>AD117-AE117</f>
        <v>0</v>
      </c>
    </row>
    <row r="118" spans="1:68" ht="69.75" hidden="1" customHeight="1" x14ac:dyDescent="0.5">
      <c r="A118" s="950">
        <v>28101</v>
      </c>
      <c r="B118" s="952" t="s">
        <v>161</v>
      </c>
      <c r="C118" s="954" t="s">
        <v>176</v>
      </c>
      <c r="D118" s="955"/>
      <c r="E118" s="32" t="s">
        <v>12</v>
      </c>
      <c r="F118" s="958"/>
      <c r="G118" s="65"/>
      <c r="H118" s="66"/>
      <c r="I118" s="57"/>
      <c r="J118" s="57"/>
      <c r="K118" s="67"/>
      <c r="L118" s="58"/>
      <c r="M118" s="67"/>
      <c r="N118" s="58">
        <v>0</v>
      </c>
      <c r="O118" s="67"/>
      <c r="P118" s="58"/>
      <c r="Q118" s="497"/>
      <c r="R118" s="58"/>
      <c r="S118" s="984"/>
      <c r="T118" s="507"/>
      <c r="U118" s="60"/>
      <c r="V118" s="68"/>
      <c r="W118" s="60"/>
      <c r="X118" s="68"/>
      <c r="Y118" s="69"/>
      <c r="Z118" s="477"/>
      <c r="AA118" s="973"/>
      <c r="AB118" s="11"/>
      <c r="AC118" s="21"/>
      <c r="AD118" s="11"/>
      <c r="AE118" s="71"/>
      <c r="AF118" s="71"/>
    </row>
    <row r="119" spans="1:68" ht="69.95" hidden="1" customHeight="1" x14ac:dyDescent="0.5">
      <c r="A119" s="930"/>
      <c r="B119" s="933"/>
      <c r="C119" s="935"/>
      <c r="D119" s="936"/>
      <c r="E119" s="13" t="s">
        <v>13</v>
      </c>
      <c r="F119" s="959"/>
      <c r="G119" s="72"/>
      <c r="H119" s="73"/>
      <c r="I119" s="61"/>
      <c r="J119" s="61"/>
      <c r="K119" s="74"/>
      <c r="L119" s="62"/>
      <c r="M119" s="74"/>
      <c r="N119" s="62">
        <v>0</v>
      </c>
      <c r="O119" s="74"/>
      <c r="P119" s="62"/>
      <c r="Q119" s="478"/>
      <c r="R119" s="62"/>
      <c r="S119" s="985"/>
      <c r="T119" s="70"/>
      <c r="U119" s="64"/>
      <c r="V119" s="75"/>
      <c r="W119" s="64"/>
      <c r="X119" s="75"/>
      <c r="Y119" s="76"/>
      <c r="Z119" s="477"/>
      <c r="AA119" s="974"/>
      <c r="AB119" s="11"/>
      <c r="AC119" s="21"/>
      <c r="AD119" s="11"/>
      <c r="AE119" s="71"/>
      <c r="AF119" s="71"/>
    </row>
    <row r="120" spans="1:68" ht="69.95" hidden="1" customHeight="1" thickBot="1" x14ac:dyDescent="0.55000000000000004">
      <c r="A120" s="951"/>
      <c r="B120" s="953"/>
      <c r="C120" s="956"/>
      <c r="D120" s="957"/>
      <c r="E120" s="47" t="s">
        <v>14</v>
      </c>
      <c r="F120" s="960"/>
      <c r="G120" s="48">
        <f>SUM(G118:G119)</f>
        <v>0</v>
      </c>
      <c r="H120" s="48"/>
      <c r="I120" s="49">
        <f>SUM(I118:I119)</f>
        <v>0</v>
      </c>
      <c r="J120" s="49">
        <f>SUM(J118:J119)</f>
        <v>0</v>
      </c>
      <c r="K120" s="50"/>
      <c r="L120" s="49">
        <f>SUM(L118:L119)</f>
        <v>0</v>
      </c>
      <c r="M120" s="50"/>
      <c r="N120" s="49">
        <f>N119+N118</f>
        <v>0</v>
      </c>
      <c r="O120" s="50"/>
      <c r="P120" s="49">
        <f>SUM(P118:P119)</f>
        <v>0</v>
      </c>
      <c r="Q120" s="496"/>
      <c r="R120" s="49">
        <f>SUM(R118:R119)</f>
        <v>0</v>
      </c>
      <c r="S120" s="986"/>
      <c r="T120" s="51"/>
      <c r="U120" s="52">
        <f>SUM(U118:U119)</f>
        <v>0</v>
      </c>
      <c r="V120" s="52"/>
      <c r="W120" s="52">
        <f>SUM(W118:W119)</f>
        <v>0</v>
      </c>
      <c r="X120" s="52"/>
      <c r="Y120" s="50">
        <f t="shared" ref="Y120" si="73">SUM(Y118:Y119)</f>
        <v>0</v>
      </c>
      <c r="Z120" s="476"/>
      <c r="AA120" s="975"/>
      <c r="AB120" s="29">
        <f>J120+L120+N120+P120+R120+U120+W120+Y120</f>
        <v>0</v>
      </c>
      <c r="AC120" s="28">
        <f>G120-AB120</f>
        <v>0</v>
      </c>
      <c r="AD120" s="29">
        <f>H120</f>
        <v>0</v>
      </c>
      <c r="AE120" s="30">
        <f>K120+M120+O120+Q120+T120+V120+X120+Z120</f>
        <v>0</v>
      </c>
      <c r="AF120" s="30">
        <f>AD120-AE120</f>
        <v>0</v>
      </c>
    </row>
    <row r="121" spans="1:68" ht="69.75" hidden="1" customHeight="1" x14ac:dyDescent="0.5">
      <c r="A121" s="950">
        <v>28101</v>
      </c>
      <c r="B121" s="952" t="s">
        <v>171</v>
      </c>
      <c r="C121" s="954" t="s">
        <v>182</v>
      </c>
      <c r="D121" s="955"/>
      <c r="E121" s="32" t="s">
        <v>12</v>
      </c>
      <c r="F121" s="958"/>
      <c r="G121" s="65"/>
      <c r="H121" s="66"/>
      <c r="I121" s="57"/>
      <c r="J121" s="57"/>
      <c r="K121" s="67"/>
      <c r="L121" s="58"/>
      <c r="M121" s="67"/>
      <c r="N121" s="58">
        <v>0</v>
      </c>
      <c r="O121" s="67"/>
      <c r="P121" s="58"/>
      <c r="Q121" s="497"/>
      <c r="R121" s="58"/>
      <c r="S121" s="984"/>
      <c r="T121" s="507"/>
      <c r="U121" s="60"/>
      <c r="V121" s="68"/>
      <c r="W121" s="60"/>
      <c r="X121" s="68"/>
      <c r="Y121" s="69"/>
      <c r="Z121" s="477"/>
      <c r="AA121" s="973"/>
      <c r="AB121" s="11"/>
      <c r="AC121" s="21"/>
      <c r="AD121" s="11"/>
      <c r="AE121" s="71"/>
      <c r="AF121" s="71"/>
    </row>
    <row r="122" spans="1:68" ht="69.95" hidden="1" customHeight="1" x14ac:dyDescent="0.5">
      <c r="A122" s="930"/>
      <c r="B122" s="933"/>
      <c r="C122" s="935"/>
      <c r="D122" s="936"/>
      <c r="E122" s="13" t="s">
        <v>13</v>
      </c>
      <c r="F122" s="959"/>
      <c r="G122" s="72"/>
      <c r="H122" s="73"/>
      <c r="I122" s="61"/>
      <c r="J122" s="61"/>
      <c r="K122" s="74"/>
      <c r="L122" s="62"/>
      <c r="M122" s="74"/>
      <c r="N122" s="62">
        <v>0</v>
      </c>
      <c r="O122" s="74"/>
      <c r="P122" s="62"/>
      <c r="Q122" s="478"/>
      <c r="R122" s="62"/>
      <c r="S122" s="985"/>
      <c r="T122" s="70"/>
      <c r="U122" s="64"/>
      <c r="V122" s="75"/>
      <c r="W122" s="64"/>
      <c r="X122" s="75"/>
      <c r="Y122" s="76"/>
      <c r="Z122" s="477"/>
      <c r="AA122" s="974"/>
      <c r="AB122" s="11"/>
      <c r="AC122" s="21"/>
      <c r="AD122" s="11"/>
      <c r="AE122" s="71"/>
      <c r="AF122" s="71"/>
    </row>
    <row r="123" spans="1:68" ht="69.95" hidden="1" customHeight="1" thickBot="1" x14ac:dyDescent="0.55000000000000004">
      <c r="A123" s="951"/>
      <c r="B123" s="953"/>
      <c r="C123" s="956"/>
      <c r="D123" s="957"/>
      <c r="E123" s="47" t="s">
        <v>14</v>
      </c>
      <c r="F123" s="960"/>
      <c r="G123" s="48">
        <f>SUM(G121:G122)</f>
        <v>0</v>
      </c>
      <c r="H123" s="48"/>
      <c r="I123" s="49">
        <f>SUM(I121:I122)</f>
        <v>0</v>
      </c>
      <c r="J123" s="49">
        <f>SUM(J121:J122)</f>
        <v>0</v>
      </c>
      <c r="K123" s="50"/>
      <c r="L123" s="49">
        <f>SUM(L121:L122)</f>
        <v>0</v>
      </c>
      <c r="M123" s="50"/>
      <c r="N123" s="49">
        <f>N122+N121</f>
        <v>0</v>
      </c>
      <c r="O123" s="50"/>
      <c r="P123" s="49">
        <f>SUM(P121:P122)</f>
        <v>0</v>
      </c>
      <c r="Q123" s="496"/>
      <c r="R123" s="49">
        <f>SUM(R121:R122)</f>
        <v>0</v>
      </c>
      <c r="S123" s="986"/>
      <c r="T123" s="51"/>
      <c r="U123" s="52">
        <f>SUM(U121:U122)</f>
        <v>0</v>
      </c>
      <c r="V123" s="52"/>
      <c r="W123" s="52">
        <f>SUM(W121:W122)</f>
        <v>0</v>
      </c>
      <c r="X123" s="52"/>
      <c r="Y123" s="50">
        <f t="shared" ref="Y123" si="74">SUM(Y121:Y122)</f>
        <v>0</v>
      </c>
      <c r="Z123" s="476"/>
      <c r="AA123" s="975"/>
      <c r="AB123" s="29">
        <f>J123+L123+N123+P123+R123+U123+W123+Y123</f>
        <v>0</v>
      </c>
      <c r="AC123" s="28">
        <f>G123-AB123</f>
        <v>0</v>
      </c>
      <c r="AD123" s="29">
        <f>H123</f>
        <v>0</v>
      </c>
      <c r="AE123" s="30">
        <f>K123+M123+O123+Q123+T123+V123+X123+Z123</f>
        <v>0</v>
      </c>
      <c r="AF123" s="30">
        <f>AD123-AE123</f>
        <v>0</v>
      </c>
    </row>
    <row r="124" spans="1:68" s="55" customFormat="1" ht="69.75" hidden="1" customHeight="1" x14ac:dyDescent="0.5">
      <c r="A124" s="950">
        <v>28101</v>
      </c>
      <c r="B124" s="952" t="s">
        <v>246</v>
      </c>
      <c r="C124" s="954" t="s">
        <v>247</v>
      </c>
      <c r="D124" s="955"/>
      <c r="E124" s="32" t="s">
        <v>12</v>
      </c>
      <c r="F124" s="958"/>
      <c r="G124" s="65"/>
      <c r="H124" s="65"/>
      <c r="I124" s="57"/>
      <c r="J124" s="57"/>
      <c r="K124" s="69"/>
      <c r="L124" s="58"/>
      <c r="M124" s="69"/>
      <c r="N124" s="58">
        <v>0</v>
      </c>
      <c r="O124" s="69"/>
      <c r="P124" s="58"/>
      <c r="Q124" s="503"/>
      <c r="R124" s="58"/>
      <c r="S124" s="984"/>
      <c r="T124" s="59"/>
      <c r="U124" s="60"/>
      <c r="V124" s="60"/>
      <c r="W124" s="60"/>
      <c r="X124" s="60"/>
      <c r="Y124" s="69"/>
      <c r="Z124" s="485"/>
      <c r="AA124" s="973"/>
      <c r="AB124" s="11"/>
      <c r="AC124" s="21"/>
      <c r="AD124" s="11"/>
      <c r="AE124" s="71"/>
      <c r="AF124" s="7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1:68" s="55" customFormat="1" ht="69.95" hidden="1" customHeight="1" x14ac:dyDescent="0.5">
      <c r="A125" s="930"/>
      <c r="B125" s="933"/>
      <c r="C125" s="935"/>
      <c r="D125" s="936"/>
      <c r="E125" s="13" t="s">
        <v>13</v>
      </c>
      <c r="F125" s="959"/>
      <c r="G125" s="72"/>
      <c r="H125" s="72"/>
      <c r="I125" s="61"/>
      <c r="J125" s="61"/>
      <c r="K125" s="76"/>
      <c r="L125" s="62"/>
      <c r="M125" s="76"/>
      <c r="N125" s="62">
        <v>0</v>
      </c>
      <c r="O125" s="76"/>
      <c r="P125" s="62"/>
      <c r="Q125" s="482"/>
      <c r="R125" s="62"/>
      <c r="S125" s="985"/>
      <c r="T125" s="63"/>
      <c r="U125" s="64"/>
      <c r="V125" s="64"/>
      <c r="W125" s="64"/>
      <c r="X125" s="64"/>
      <c r="Y125" s="76"/>
      <c r="Z125" s="485"/>
      <c r="AA125" s="974"/>
      <c r="AB125" s="11"/>
      <c r="AC125" s="21"/>
      <c r="AD125" s="11"/>
      <c r="AE125" s="71"/>
      <c r="AF125" s="7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1:68" s="55" customFormat="1" ht="69.95" hidden="1" customHeight="1" thickBot="1" x14ac:dyDescent="0.55000000000000004">
      <c r="A126" s="951"/>
      <c r="B126" s="953"/>
      <c r="C126" s="956"/>
      <c r="D126" s="957"/>
      <c r="E126" s="47" t="s">
        <v>14</v>
      </c>
      <c r="F126" s="960"/>
      <c r="G126" s="48">
        <f>SUM(G124:G125)</f>
        <v>0</v>
      </c>
      <c r="H126" s="48"/>
      <c r="I126" s="49">
        <f>SUM(I124:I125)</f>
        <v>0</v>
      </c>
      <c r="J126" s="49">
        <f>SUM(J124:J125)</f>
        <v>0</v>
      </c>
      <c r="K126" s="50"/>
      <c r="L126" s="49">
        <f>SUM(L124:L125)</f>
        <v>0</v>
      </c>
      <c r="M126" s="50"/>
      <c r="N126" s="49">
        <f>N125+N124</f>
        <v>0</v>
      </c>
      <c r="O126" s="50"/>
      <c r="P126" s="49">
        <f>SUM(P124:P125)</f>
        <v>0</v>
      </c>
      <c r="Q126" s="496"/>
      <c r="R126" s="49">
        <f>SUM(R124:R125)</f>
        <v>0</v>
      </c>
      <c r="S126" s="986"/>
      <c r="T126" s="51"/>
      <c r="U126" s="52">
        <f>SUM(U124:U125)</f>
        <v>0</v>
      </c>
      <c r="V126" s="52"/>
      <c r="W126" s="52">
        <f>SUM(W124:W125)</f>
        <v>0</v>
      </c>
      <c r="X126" s="52"/>
      <c r="Y126" s="50">
        <f t="shared" ref="Y126" si="75">SUM(Y124:Y125)</f>
        <v>0</v>
      </c>
      <c r="Z126" s="476"/>
      <c r="AA126" s="975"/>
      <c r="AB126" s="29">
        <f>J126+L126+N126+P126+R126+U126+W126+Y126</f>
        <v>0</v>
      </c>
      <c r="AC126" s="28">
        <f>G126-AB126</f>
        <v>0</v>
      </c>
      <c r="AD126" s="29">
        <f>H126</f>
        <v>0</v>
      </c>
      <c r="AE126" s="30">
        <f>K126+M126+O126+Q126+T126+V126+X126+Z126</f>
        <v>0</v>
      </c>
      <c r="AF126" s="30">
        <f>AD126-AE126</f>
        <v>0</v>
      </c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1:68" ht="69.75" hidden="1" customHeight="1" x14ac:dyDescent="0.5">
      <c r="A127" s="950">
        <v>27101</v>
      </c>
      <c r="B127" s="952" t="s">
        <v>2</v>
      </c>
      <c r="C127" s="954" t="s">
        <v>275</v>
      </c>
      <c r="D127" s="955"/>
      <c r="E127" s="32" t="s">
        <v>12</v>
      </c>
      <c r="F127" s="958"/>
      <c r="G127" s="65"/>
      <c r="H127" s="65"/>
      <c r="I127" s="57"/>
      <c r="J127" s="57"/>
      <c r="K127" s="69"/>
      <c r="L127" s="58"/>
      <c r="M127" s="69"/>
      <c r="N127" s="58">
        <v>0</v>
      </c>
      <c r="O127" s="69"/>
      <c r="P127" s="58"/>
      <c r="Q127" s="503"/>
      <c r="R127" s="58"/>
      <c r="S127" s="984"/>
      <c r="T127" s="59"/>
      <c r="U127" s="60"/>
      <c r="V127" s="60"/>
      <c r="W127" s="60"/>
      <c r="X127" s="60"/>
      <c r="Y127" s="69"/>
      <c r="Z127" s="485"/>
      <c r="AA127" s="973"/>
      <c r="AB127" s="11"/>
      <c r="AC127" s="21"/>
      <c r="AD127" s="11"/>
      <c r="AE127" s="71"/>
      <c r="AF127" s="71"/>
    </row>
    <row r="128" spans="1:68" ht="69.95" hidden="1" customHeight="1" x14ac:dyDescent="0.5">
      <c r="A128" s="930"/>
      <c r="B128" s="933"/>
      <c r="C128" s="935"/>
      <c r="D128" s="936"/>
      <c r="E128" s="13" t="s">
        <v>13</v>
      </c>
      <c r="F128" s="959"/>
      <c r="G128" s="72"/>
      <c r="H128" s="72"/>
      <c r="I128" s="61"/>
      <c r="J128" s="61"/>
      <c r="K128" s="76"/>
      <c r="L128" s="62"/>
      <c r="M128" s="76"/>
      <c r="N128" s="62">
        <v>0</v>
      </c>
      <c r="O128" s="76"/>
      <c r="P128" s="62"/>
      <c r="Q128" s="482"/>
      <c r="R128" s="62"/>
      <c r="S128" s="985"/>
      <c r="T128" s="63"/>
      <c r="U128" s="64"/>
      <c r="V128" s="64"/>
      <c r="W128" s="64"/>
      <c r="X128" s="64"/>
      <c r="Y128" s="76"/>
      <c r="Z128" s="485"/>
      <c r="AA128" s="974"/>
      <c r="AB128" s="11"/>
      <c r="AC128" s="21"/>
      <c r="AD128" s="11"/>
      <c r="AE128" s="71"/>
      <c r="AF128" s="71"/>
    </row>
    <row r="129" spans="1:68" ht="69.95" hidden="1" customHeight="1" thickBot="1" x14ac:dyDescent="0.55000000000000004">
      <c r="A129" s="951"/>
      <c r="B129" s="953"/>
      <c r="C129" s="956"/>
      <c r="D129" s="957"/>
      <c r="E129" s="47" t="s">
        <v>14</v>
      </c>
      <c r="F129" s="960"/>
      <c r="G129" s="48">
        <f>SUM(G127:G128)</f>
        <v>0</v>
      </c>
      <c r="H129" s="48"/>
      <c r="I129" s="49">
        <f>SUM(I127:I128)</f>
        <v>0</v>
      </c>
      <c r="J129" s="49">
        <f>SUM(J127:J128)</f>
        <v>0</v>
      </c>
      <c r="K129" s="50"/>
      <c r="L129" s="49">
        <f>SUM(L127:L128)</f>
        <v>0</v>
      </c>
      <c r="M129" s="50"/>
      <c r="N129" s="49">
        <f>N128+N127</f>
        <v>0</v>
      </c>
      <c r="O129" s="50"/>
      <c r="P129" s="49">
        <f>SUM(P127:P128)</f>
        <v>0</v>
      </c>
      <c r="Q129" s="496"/>
      <c r="R129" s="49">
        <f>SUM(R127:R128)</f>
        <v>0</v>
      </c>
      <c r="S129" s="986"/>
      <c r="T129" s="51"/>
      <c r="U129" s="52">
        <f>SUM(U127:U128)</f>
        <v>0</v>
      </c>
      <c r="V129" s="52"/>
      <c r="W129" s="52">
        <f>SUM(W127:W128)</f>
        <v>0</v>
      </c>
      <c r="X129" s="52"/>
      <c r="Y129" s="50">
        <f t="shared" ref="Y129" si="76">SUM(Y127:Y128)</f>
        <v>0</v>
      </c>
      <c r="Z129" s="476"/>
      <c r="AA129" s="975"/>
      <c r="AB129" s="29">
        <f>J129+L129+N129+P129+R129+U129+W129+Y129</f>
        <v>0</v>
      </c>
      <c r="AC129" s="28">
        <f>G129-AB129</f>
        <v>0</v>
      </c>
      <c r="AD129" s="29">
        <f>H129</f>
        <v>0</v>
      </c>
      <c r="AE129" s="30">
        <f>K129+M129+O129+Q129+T129+V129+X129+Z129</f>
        <v>0</v>
      </c>
      <c r="AF129" s="30">
        <f>AD129-AE129</f>
        <v>0</v>
      </c>
    </row>
    <row r="130" spans="1:68" s="42" customFormat="1" ht="69.75" hidden="1" customHeight="1" x14ac:dyDescent="0.5">
      <c r="A130" s="930"/>
      <c r="B130" s="933"/>
      <c r="C130" s="981"/>
      <c r="D130" s="982"/>
      <c r="E130" s="13" t="s">
        <v>12</v>
      </c>
      <c r="F130" s="983"/>
      <c r="G130" s="72"/>
      <c r="H130" s="72"/>
      <c r="I130" s="61"/>
      <c r="J130" s="61"/>
      <c r="K130" s="76"/>
      <c r="L130" s="62"/>
      <c r="M130" s="76"/>
      <c r="N130" s="62">
        <v>0</v>
      </c>
      <c r="O130" s="76"/>
      <c r="P130" s="62"/>
      <c r="Q130" s="482"/>
      <c r="R130" s="62"/>
      <c r="S130" s="987"/>
      <c r="T130" s="63"/>
      <c r="U130" s="64"/>
      <c r="V130" s="64"/>
      <c r="W130" s="64"/>
      <c r="X130" s="64"/>
      <c r="Y130" s="64"/>
      <c r="Z130" s="482"/>
      <c r="AA130" s="426"/>
      <c r="AB130" s="11"/>
      <c r="AC130" s="21"/>
      <c r="AD130" s="11"/>
      <c r="AE130" s="71"/>
      <c r="AF130" s="7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1:68" s="42" customFormat="1" ht="69.95" hidden="1" customHeight="1" x14ac:dyDescent="0.5">
      <c r="A131" s="930"/>
      <c r="B131" s="933"/>
      <c r="C131" s="935"/>
      <c r="D131" s="936"/>
      <c r="E131" s="13" t="s">
        <v>13</v>
      </c>
      <c r="F131" s="959"/>
      <c r="G131" s="72"/>
      <c r="H131" s="72"/>
      <c r="I131" s="61"/>
      <c r="J131" s="61"/>
      <c r="K131" s="76"/>
      <c r="L131" s="62"/>
      <c r="M131" s="76"/>
      <c r="N131" s="62">
        <v>0</v>
      </c>
      <c r="O131" s="76"/>
      <c r="P131" s="62"/>
      <c r="Q131" s="482"/>
      <c r="R131" s="62"/>
      <c r="S131" s="985"/>
      <c r="T131" s="63"/>
      <c r="U131" s="64"/>
      <c r="V131" s="64"/>
      <c r="W131" s="64"/>
      <c r="X131" s="64"/>
      <c r="Y131" s="64"/>
      <c r="Z131" s="482"/>
      <c r="AA131" s="426"/>
      <c r="AB131" s="11"/>
      <c r="AC131" s="21"/>
      <c r="AD131" s="11"/>
      <c r="AE131" s="71"/>
      <c r="AF131" s="7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1:68" s="42" customFormat="1" ht="69.95" hidden="1" customHeight="1" x14ac:dyDescent="0.5">
      <c r="A132" s="930"/>
      <c r="B132" s="933"/>
      <c r="C132" s="976"/>
      <c r="D132" s="977"/>
      <c r="E132" s="87" t="s">
        <v>14</v>
      </c>
      <c r="F132" s="978"/>
      <c r="G132" s="88">
        <f>SUM(G130:G131)</f>
        <v>0</v>
      </c>
      <c r="H132" s="88"/>
      <c r="I132" s="89">
        <f>SUM(I130:I131)</f>
        <v>0</v>
      </c>
      <c r="J132" s="89">
        <f>SUM(J130:J131)</f>
        <v>0</v>
      </c>
      <c r="K132" s="90"/>
      <c r="L132" s="89">
        <f>SUM(L130:L131)</f>
        <v>0</v>
      </c>
      <c r="M132" s="90"/>
      <c r="N132" s="89">
        <f>N131+N130</f>
        <v>0</v>
      </c>
      <c r="O132" s="90"/>
      <c r="P132" s="89">
        <f>SUM(P130:P131)</f>
        <v>0</v>
      </c>
      <c r="Q132" s="479"/>
      <c r="R132" s="89">
        <f>SUM(R130:R131)</f>
        <v>0</v>
      </c>
      <c r="S132" s="988"/>
      <c r="T132" s="53"/>
      <c r="U132" s="27">
        <f>SUM(U130:U131)</f>
        <v>0</v>
      </c>
      <c r="V132" s="27"/>
      <c r="W132" s="27">
        <f>SUM(W130:W131)</f>
        <v>0</v>
      </c>
      <c r="X132" s="27">
        <f t="shared" ref="X132:Y132" si="77">SUM(X130:X131)</f>
        <v>0</v>
      </c>
      <c r="Y132" s="27">
        <f t="shared" si="77"/>
        <v>0</v>
      </c>
      <c r="Z132" s="479"/>
      <c r="AA132" s="490"/>
      <c r="AB132" s="29">
        <f>J132+L132+N132+P132+R132+U132+W132+Y132</f>
        <v>0</v>
      </c>
      <c r="AC132" s="28">
        <f>G132-AB132</f>
        <v>0</v>
      </c>
      <c r="AD132" s="29">
        <f>H132</f>
        <v>0</v>
      </c>
      <c r="AE132" s="30">
        <f>K132+M132+O132+Q132+T132+V132+X132+Z132</f>
        <v>0</v>
      </c>
      <c r="AF132" s="30">
        <f>AD132-AE132</f>
        <v>0</v>
      </c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1:68" s="55" customFormat="1" ht="69.75" hidden="1" customHeight="1" x14ac:dyDescent="0.5">
      <c r="A133" s="930"/>
      <c r="B133" s="933"/>
      <c r="C133" s="981"/>
      <c r="D133" s="982"/>
      <c r="E133" s="13" t="s">
        <v>12</v>
      </c>
      <c r="F133" s="983"/>
      <c r="G133" s="72"/>
      <c r="H133" s="72"/>
      <c r="I133" s="61"/>
      <c r="J133" s="61"/>
      <c r="K133" s="76"/>
      <c r="L133" s="62"/>
      <c r="M133" s="76"/>
      <c r="N133" s="62">
        <v>0</v>
      </c>
      <c r="O133" s="76"/>
      <c r="P133" s="62"/>
      <c r="Q133" s="482"/>
      <c r="R133" s="62"/>
      <c r="S133" s="987"/>
      <c r="T133" s="63"/>
      <c r="U133" s="64"/>
      <c r="V133" s="64"/>
      <c r="W133" s="64"/>
      <c r="X133" s="64"/>
      <c r="Y133" s="64"/>
      <c r="Z133" s="482"/>
      <c r="AA133" s="426"/>
      <c r="AB133" s="11"/>
      <c r="AC133" s="21"/>
      <c r="AD133" s="11"/>
      <c r="AE133" s="71"/>
      <c r="AF133" s="7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1:68" s="55" customFormat="1" ht="69.95" hidden="1" customHeight="1" x14ac:dyDescent="0.5">
      <c r="A134" s="930"/>
      <c r="B134" s="933"/>
      <c r="C134" s="935"/>
      <c r="D134" s="936"/>
      <c r="E134" s="13" t="s">
        <v>13</v>
      </c>
      <c r="F134" s="959"/>
      <c r="G134" s="72"/>
      <c r="H134" s="72"/>
      <c r="I134" s="61"/>
      <c r="J134" s="61"/>
      <c r="K134" s="76"/>
      <c r="L134" s="62"/>
      <c r="M134" s="76"/>
      <c r="N134" s="62">
        <v>0</v>
      </c>
      <c r="O134" s="76"/>
      <c r="P134" s="62"/>
      <c r="Q134" s="482"/>
      <c r="R134" s="62"/>
      <c r="S134" s="985"/>
      <c r="T134" s="63"/>
      <c r="U134" s="64"/>
      <c r="V134" s="64"/>
      <c r="W134" s="64"/>
      <c r="X134" s="64"/>
      <c r="Y134" s="64"/>
      <c r="Z134" s="482"/>
      <c r="AA134" s="426"/>
      <c r="AB134" s="11"/>
      <c r="AC134" s="21"/>
      <c r="AD134" s="11"/>
      <c r="AE134" s="71"/>
      <c r="AF134" s="7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1:68" s="55" customFormat="1" ht="69.95" hidden="1" customHeight="1" thickBot="1" x14ac:dyDescent="0.55000000000000004">
      <c r="A135" s="930"/>
      <c r="B135" s="933"/>
      <c r="C135" s="976"/>
      <c r="D135" s="977"/>
      <c r="E135" s="87" t="s">
        <v>14</v>
      </c>
      <c r="F135" s="978"/>
      <c r="G135" s="85">
        <f>SUM(G133:G134)</f>
        <v>0</v>
      </c>
      <c r="H135" s="85"/>
      <c r="I135" s="23">
        <f>SUM(I133:I134)</f>
        <v>0</v>
      </c>
      <c r="J135" s="23">
        <f>SUM(J133:J134)</f>
        <v>0</v>
      </c>
      <c r="K135" s="24"/>
      <c r="L135" s="23">
        <f>SUM(L133:L134)</f>
        <v>0</v>
      </c>
      <c r="M135" s="24"/>
      <c r="N135" s="23">
        <f>N134+N133</f>
        <v>0</v>
      </c>
      <c r="O135" s="24"/>
      <c r="P135" s="23">
        <f>SUM(P133:P134)</f>
        <v>0</v>
      </c>
      <c r="Q135" s="499"/>
      <c r="R135" s="23">
        <f>SUM(R133:R134)</f>
        <v>0</v>
      </c>
      <c r="S135" s="985"/>
      <c r="T135" s="25"/>
      <c r="U135" s="26">
        <f>SUM(U133:U134)</f>
        <v>0</v>
      </c>
      <c r="V135" s="26"/>
      <c r="W135" s="26">
        <f>SUM(W133:W134)</f>
        <v>0</v>
      </c>
      <c r="X135" s="26">
        <f t="shared" ref="X135:Y135" si="78">SUM(X133:X134)</f>
        <v>0</v>
      </c>
      <c r="Y135" s="26">
        <f t="shared" si="78"/>
        <v>0</v>
      </c>
      <c r="Z135" s="479"/>
      <c r="AA135" s="490"/>
      <c r="AB135" s="29">
        <f>J135+L135+N135+P135+R135+U135+W135+Y135</f>
        <v>0</v>
      </c>
      <c r="AC135" s="28">
        <f>G135-AB135</f>
        <v>0</v>
      </c>
      <c r="AD135" s="29">
        <f>H135</f>
        <v>0</v>
      </c>
      <c r="AE135" s="30">
        <f>K135+M135+O135+Q135+T135+V135+X135+Z135</f>
        <v>0</v>
      </c>
      <c r="AF135" s="30">
        <f>AD135-AE135</f>
        <v>0</v>
      </c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1:68" s="42" customFormat="1" ht="69.75" hidden="1" customHeight="1" x14ac:dyDescent="0.5">
      <c r="A136" s="930">
        <v>28201</v>
      </c>
      <c r="B136" s="933" t="s">
        <v>59</v>
      </c>
      <c r="C136" s="981" t="s">
        <v>74</v>
      </c>
      <c r="D136" s="982"/>
      <c r="E136" s="13" t="s">
        <v>12</v>
      </c>
      <c r="F136" s="983"/>
      <c r="G136" s="425"/>
      <c r="H136" s="66"/>
      <c r="I136" s="57"/>
      <c r="J136" s="57"/>
      <c r="K136" s="67"/>
      <c r="L136" s="58"/>
      <c r="M136" s="67"/>
      <c r="N136" s="58">
        <v>0</v>
      </c>
      <c r="O136" s="67"/>
      <c r="P136" s="58"/>
      <c r="Q136" s="497"/>
      <c r="R136" s="58"/>
      <c r="S136" s="984"/>
      <c r="T136" s="507"/>
      <c r="U136" s="60"/>
      <c r="V136" s="68"/>
      <c r="W136" s="60"/>
      <c r="X136" s="68"/>
      <c r="Y136" s="69"/>
      <c r="Z136" s="477"/>
      <c r="AA136" s="973"/>
      <c r="AB136" s="11"/>
      <c r="AC136" s="21"/>
      <c r="AD136" s="11"/>
      <c r="AE136" s="71"/>
      <c r="AF136" s="7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1:68" s="42" customFormat="1" ht="69.95" hidden="1" customHeight="1" x14ac:dyDescent="0.5">
      <c r="A137" s="930"/>
      <c r="B137" s="933"/>
      <c r="C137" s="935"/>
      <c r="D137" s="936"/>
      <c r="E137" s="13" t="s">
        <v>13</v>
      </c>
      <c r="F137" s="959"/>
      <c r="G137" s="426"/>
      <c r="H137" s="73"/>
      <c r="I137" s="61"/>
      <c r="J137" s="61"/>
      <c r="K137" s="74"/>
      <c r="L137" s="62"/>
      <c r="M137" s="74"/>
      <c r="N137" s="62">
        <v>0</v>
      </c>
      <c r="O137" s="74"/>
      <c r="P137" s="62"/>
      <c r="Q137" s="478"/>
      <c r="R137" s="62"/>
      <c r="S137" s="985"/>
      <c r="T137" s="70"/>
      <c r="U137" s="64"/>
      <c r="V137" s="75"/>
      <c r="W137" s="64"/>
      <c r="X137" s="75"/>
      <c r="Y137" s="76"/>
      <c r="Z137" s="477"/>
      <c r="AA137" s="974"/>
      <c r="AB137" s="11"/>
      <c r="AC137" s="21"/>
      <c r="AD137" s="11"/>
      <c r="AE137" s="71"/>
      <c r="AF137" s="7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1:68" s="42" customFormat="1" ht="69.95" hidden="1" customHeight="1" thickBot="1" x14ac:dyDescent="0.55000000000000004">
      <c r="A138" s="931"/>
      <c r="B138" s="934"/>
      <c r="C138" s="935"/>
      <c r="D138" s="936"/>
      <c r="E138" s="151" t="s">
        <v>14</v>
      </c>
      <c r="F138" s="959"/>
      <c r="G138" s="427">
        <f>SUM(G136:G137)</f>
        <v>0</v>
      </c>
      <c r="H138" s="48"/>
      <c r="I138" s="49">
        <f>SUM(I136:I137)</f>
        <v>0</v>
      </c>
      <c r="J138" s="49">
        <f>SUM(J136:J137)</f>
        <v>0</v>
      </c>
      <c r="K138" s="50"/>
      <c r="L138" s="49">
        <f>SUM(L136:L137)</f>
        <v>0</v>
      </c>
      <c r="M138" s="50"/>
      <c r="N138" s="49">
        <f>N137+N136</f>
        <v>0</v>
      </c>
      <c r="O138" s="50"/>
      <c r="P138" s="49">
        <f>SUM(P136:P137)</f>
        <v>0</v>
      </c>
      <c r="Q138" s="496"/>
      <c r="R138" s="49">
        <f>SUM(R136:R137)</f>
        <v>0</v>
      </c>
      <c r="S138" s="986"/>
      <c r="T138" s="51"/>
      <c r="U138" s="52">
        <f>SUM(U136:U137)</f>
        <v>0</v>
      </c>
      <c r="V138" s="52"/>
      <c r="W138" s="52">
        <f>SUM(W136:W137)</f>
        <v>0</v>
      </c>
      <c r="X138" s="52">
        <f t="shared" ref="X138:Y138" si="79">SUM(X136:X137)</f>
        <v>0</v>
      </c>
      <c r="Y138" s="50">
        <f t="shared" si="79"/>
        <v>0</v>
      </c>
      <c r="Z138" s="476"/>
      <c r="AA138" s="975"/>
      <c r="AB138" s="29">
        <f>J138+L138+N138+P138+R138+U138+W138+Y138</f>
        <v>0</v>
      </c>
      <c r="AC138" s="28">
        <f>G138-AB138</f>
        <v>0</v>
      </c>
      <c r="AD138" s="29">
        <f>H138</f>
        <v>0</v>
      </c>
      <c r="AE138" s="30">
        <f>K138+M138+O138+Q138+T138+V138+X138+Z138</f>
        <v>0</v>
      </c>
      <c r="AF138" s="30">
        <f>AD138-AE138</f>
        <v>0</v>
      </c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1:68" s="55" customFormat="1" ht="69.75" hidden="1" customHeight="1" x14ac:dyDescent="0.5">
      <c r="A139" s="950">
        <v>29101</v>
      </c>
      <c r="B139" s="952" t="s">
        <v>1</v>
      </c>
      <c r="C139" s="954" t="s">
        <v>64</v>
      </c>
      <c r="D139" s="955"/>
      <c r="E139" s="32" t="s">
        <v>12</v>
      </c>
      <c r="F139" s="958"/>
      <c r="G139" s="65"/>
      <c r="H139" s="66"/>
      <c r="I139" s="57"/>
      <c r="J139" s="57"/>
      <c r="K139" s="67"/>
      <c r="L139" s="58"/>
      <c r="M139" s="67"/>
      <c r="N139" s="58">
        <v>0</v>
      </c>
      <c r="O139" s="67"/>
      <c r="P139" s="58"/>
      <c r="Q139" s="497"/>
      <c r="R139" s="58"/>
      <c r="S139" s="961"/>
      <c r="T139" s="507"/>
      <c r="U139" s="60"/>
      <c r="V139" s="68"/>
      <c r="W139" s="60"/>
      <c r="X139" s="68"/>
      <c r="Y139" s="69"/>
      <c r="Z139" s="477"/>
      <c r="AA139" s="973"/>
      <c r="AB139" s="11"/>
      <c r="AC139" s="21"/>
      <c r="AD139" s="11"/>
      <c r="AE139" s="71"/>
      <c r="AF139" s="7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1:68" s="55" customFormat="1" ht="69.95" hidden="1" customHeight="1" x14ac:dyDescent="0.5">
      <c r="A140" s="930"/>
      <c r="B140" s="933"/>
      <c r="C140" s="935"/>
      <c r="D140" s="936"/>
      <c r="E140" s="13" t="s">
        <v>13</v>
      </c>
      <c r="F140" s="959"/>
      <c r="G140" s="72"/>
      <c r="H140" s="73"/>
      <c r="I140" s="61"/>
      <c r="J140" s="61"/>
      <c r="K140" s="74"/>
      <c r="L140" s="62"/>
      <c r="M140" s="74"/>
      <c r="N140" s="62">
        <v>0</v>
      </c>
      <c r="O140" s="74"/>
      <c r="P140" s="62"/>
      <c r="Q140" s="478"/>
      <c r="R140" s="62"/>
      <c r="S140" s="962"/>
      <c r="T140" s="70"/>
      <c r="U140" s="64"/>
      <c r="V140" s="75"/>
      <c r="W140" s="64"/>
      <c r="X140" s="75"/>
      <c r="Y140" s="76"/>
      <c r="Z140" s="477"/>
      <c r="AA140" s="974"/>
      <c r="AB140" s="11"/>
      <c r="AC140" s="21"/>
      <c r="AD140" s="11"/>
      <c r="AE140" s="71"/>
      <c r="AF140" s="7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1:68" s="55" customFormat="1" ht="69.95" hidden="1" customHeight="1" thickBot="1" x14ac:dyDescent="0.55000000000000004">
      <c r="A141" s="951"/>
      <c r="B141" s="953"/>
      <c r="C141" s="956"/>
      <c r="D141" s="957"/>
      <c r="E141" s="47" t="s">
        <v>14</v>
      </c>
      <c r="F141" s="960"/>
      <c r="G141" s="48">
        <f>SUM(G139:G140)</f>
        <v>0</v>
      </c>
      <c r="H141" s="48"/>
      <c r="I141" s="49">
        <f>SUM(I139:I140)</f>
        <v>0</v>
      </c>
      <c r="J141" s="49">
        <f>SUM(J139:J140)</f>
        <v>0</v>
      </c>
      <c r="K141" s="50"/>
      <c r="L141" s="49">
        <f>SUM(L139:L140)</f>
        <v>0</v>
      </c>
      <c r="M141" s="50"/>
      <c r="N141" s="49">
        <f>N140+N139</f>
        <v>0</v>
      </c>
      <c r="O141" s="50"/>
      <c r="P141" s="49">
        <f>SUM(P139:P140)</f>
        <v>0</v>
      </c>
      <c r="Q141" s="496"/>
      <c r="R141" s="49">
        <f>SUM(R139:R140)</f>
        <v>0</v>
      </c>
      <c r="S141" s="963"/>
      <c r="T141" s="51"/>
      <c r="U141" s="52">
        <f>SUM(U139:U140)</f>
        <v>0</v>
      </c>
      <c r="V141" s="52"/>
      <c r="W141" s="52">
        <f>SUM(W139:W140)</f>
        <v>0</v>
      </c>
      <c r="X141" s="52">
        <f t="shared" ref="X141:Y141" si="80">SUM(X139:X140)</f>
        <v>0</v>
      </c>
      <c r="Y141" s="50">
        <f t="shared" si="80"/>
        <v>0</v>
      </c>
      <c r="Z141" s="476"/>
      <c r="AA141" s="975"/>
      <c r="AB141" s="29">
        <f>J141+L141+N141+P141+R141+U141+W141+Y141</f>
        <v>0</v>
      </c>
      <c r="AC141" s="28">
        <f>G141-AB141</f>
        <v>0</v>
      </c>
      <c r="AD141" s="29">
        <f>H141</f>
        <v>0</v>
      </c>
      <c r="AE141" s="30">
        <f>K141+M141+O141+Q141+T141+V141+X141+Z141</f>
        <v>0</v>
      </c>
      <c r="AF141" s="30">
        <f>AD141-AE141</f>
        <v>0</v>
      </c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1:68" ht="69.75" hidden="1" customHeight="1" x14ac:dyDescent="0.5">
      <c r="A142" s="950">
        <v>29101</v>
      </c>
      <c r="B142" s="952" t="s">
        <v>5</v>
      </c>
      <c r="C142" s="954" t="s">
        <v>126</v>
      </c>
      <c r="D142" s="955"/>
      <c r="E142" s="32" t="s">
        <v>12</v>
      </c>
      <c r="F142" s="958"/>
      <c r="G142" s="65">
        <v>0</v>
      </c>
      <c r="H142" s="66"/>
      <c r="I142" s="57"/>
      <c r="J142" s="57"/>
      <c r="K142" s="67"/>
      <c r="L142" s="58"/>
      <c r="M142" s="67"/>
      <c r="N142" s="58">
        <v>0</v>
      </c>
      <c r="O142" s="67"/>
      <c r="P142" s="58"/>
      <c r="Q142" s="497"/>
      <c r="R142" s="58"/>
      <c r="S142" s="938"/>
      <c r="T142" s="507"/>
      <c r="U142" s="60"/>
      <c r="V142" s="68"/>
      <c r="W142" s="60"/>
      <c r="X142" s="68"/>
      <c r="Y142" s="69"/>
      <c r="Z142" s="477"/>
      <c r="AA142" s="949"/>
      <c r="AB142" s="11"/>
      <c r="AC142" s="21"/>
      <c r="AD142" s="11"/>
      <c r="AE142" s="71"/>
      <c r="AF142" s="71"/>
    </row>
    <row r="143" spans="1:68" ht="69.95" hidden="1" customHeight="1" x14ac:dyDescent="0.5">
      <c r="A143" s="930"/>
      <c r="B143" s="933"/>
      <c r="C143" s="935"/>
      <c r="D143" s="936"/>
      <c r="E143" s="13" t="s">
        <v>13</v>
      </c>
      <c r="F143" s="959"/>
      <c r="G143" s="72"/>
      <c r="H143" s="73"/>
      <c r="I143" s="61"/>
      <c r="J143" s="61"/>
      <c r="K143" s="74"/>
      <c r="L143" s="62"/>
      <c r="M143" s="74"/>
      <c r="N143" s="62">
        <v>0</v>
      </c>
      <c r="O143" s="74"/>
      <c r="P143" s="62"/>
      <c r="Q143" s="478"/>
      <c r="R143" s="62"/>
      <c r="S143" s="939"/>
      <c r="T143" s="70"/>
      <c r="U143" s="64"/>
      <c r="V143" s="75"/>
      <c r="W143" s="64"/>
      <c r="X143" s="75"/>
      <c r="Y143" s="76"/>
      <c r="Z143" s="477"/>
      <c r="AA143" s="942"/>
      <c r="AB143" s="11"/>
      <c r="AC143" s="21"/>
      <c r="AD143" s="11"/>
      <c r="AE143" s="71"/>
      <c r="AF143" s="71"/>
    </row>
    <row r="144" spans="1:68" ht="69.95" hidden="1" customHeight="1" thickBot="1" x14ac:dyDescent="0.55000000000000004">
      <c r="A144" s="951"/>
      <c r="B144" s="953"/>
      <c r="C144" s="956"/>
      <c r="D144" s="957"/>
      <c r="E144" s="47" t="s">
        <v>14</v>
      </c>
      <c r="F144" s="960"/>
      <c r="G144" s="48">
        <f>SUM(G142:G143)</f>
        <v>0</v>
      </c>
      <c r="H144" s="48"/>
      <c r="I144" s="49">
        <f>SUM(I142:I143)</f>
        <v>0</v>
      </c>
      <c r="J144" s="49">
        <f>SUM(J142:J143)</f>
        <v>0</v>
      </c>
      <c r="K144" s="50"/>
      <c r="L144" s="49">
        <f>SUM(L142:L143)</f>
        <v>0</v>
      </c>
      <c r="M144" s="50"/>
      <c r="N144" s="49">
        <f>N143+N142</f>
        <v>0</v>
      </c>
      <c r="O144" s="50"/>
      <c r="P144" s="49">
        <f>SUM(P142:P143)</f>
        <v>0</v>
      </c>
      <c r="Q144" s="496"/>
      <c r="R144" s="49">
        <f>SUM(R142:R143)</f>
        <v>0</v>
      </c>
      <c r="S144" s="940"/>
      <c r="T144" s="51"/>
      <c r="U144" s="52">
        <f>SUM(U142:U143)</f>
        <v>0</v>
      </c>
      <c r="V144" s="52"/>
      <c r="W144" s="52">
        <f>SUM(W142:W143)</f>
        <v>0</v>
      </c>
      <c r="X144" s="52"/>
      <c r="Y144" s="50">
        <f t="shared" ref="Y144" si="81">SUM(Y142:Y143)</f>
        <v>0</v>
      </c>
      <c r="Z144" s="476"/>
      <c r="AA144" s="943"/>
      <c r="AB144" s="29">
        <f>J144+L144+N144+P144+R144+U144+W144+Y144</f>
        <v>0</v>
      </c>
      <c r="AC144" s="28">
        <f>G144-AB144</f>
        <v>0</v>
      </c>
      <c r="AD144" s="29">
        <f>H144</f>
        <v>0</v>
      </c>
      <c r="AE144" s="30">
        <f>K144+M144+O144+Q144+T144+V144+X144+Z144</f>
        <v>0</v>
      </c>
      <c r="AF144" s="30">
        <f>AD144-AE144</f>
        <v>0</v>
      </c>
    </row>
    <row r="145" spans="1:68" s="42" customFormat="1" ht="69.75" hidden="1" customHeight="1" x14ac:dyDescent="0.5">
      <c r="A145" s="950">
        <v>29105</v>
      </c>
      <c r="B145" s="952" t="s">
        <v>100</v>
      </c>
      <c r="C145" s="954" t="s">
        <v>118</v>
      </c>
      <c r="D145" s="955"/>
      <c r="E145" s="32" t="s">
        <v>12</v>
      </c>
      <c r="F145" s="958"/>
      <c r="G145" s="65"/>
      <c r="H145" s="66"/>
      <c r="I145" s="57"/>
      <c r="J145" s="57"/>
      <c r="K145" s="67"/>
      <c r="L145" s="58"/>
      <c r="M145" s="67"/>
      <c r="N145" s="58">
        <v>0</v>
      </c>
      <c r="O145" s="67"/>
      <c r="P145" s="58"/>
      <c r="Q145" s="497"/>
      <c r="R145" s="58"/>
      <c r="S145" s="938"/>
      <c r="T145" s="507"/>
      <c r="U145" s="60"/>
      <c r="V145" s="68"/>
      <c r="W145" s="60"/>
      <c r="X145" s="68"/>
      <c r="Y145" s="69"/>
      <c r="Z145" s="477"/>
      <c r="AA145" s="973"/>
      <c r="AB145" s="11"/>
      <c r="AC145" s="21"/>
      <c r="AD145" s="11"/>
      <c r="AE145" s="71"/>
      <c r="AF145" s="7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1:68" s="42" customFormat="1" ht="69.95" hidden="1" customHeight="1" x14ac:dyDescent="0.5">
      <c r="A146" s="930"/>
      <c r="B146" s="933"/>
      <c r="C146" s="935"/>
      <c r="D146" s="936"/>
      <c r="E146" s="13" t="s">
        <v>13</v>
      </c>
      <c r="F146" s="959"/>
      <c r="G146" s="72"/>
      <c r="H146" s="73"/>
      <c r="I146" s="61"/>
      <c r="J146" s="61"/>
      <c r="K146" s="74"/>
      <c r="L146" s="62"/>
      <c r="M146" s="74"/>
      <c r="N146" s="62">
        <v>0</v>
      </c>
      <c r="O146" s="74"/>
      <c r="P146" s="62"/>
      <c r="Q146" s="478"/>
      <c r="R146" s="62"/>
      <c r="S146" s="939"/>
      <c r="T146" s="70"/>
      <c r="U146" s="64"/>
      <c r="V146" s="75"/>
      <c r="W146" s="64"/>
      <c r="X146" s="75"/>
      <c r="Y146" s="76"/>
      <c r="Z146" s="477"/>
      <c r="AA146" s="974"/>
      <c r="AB146" s="11"/>
      <c r="AC146" s="21"/>
      <c r="AD146" s="11"/>
      <c r="AE146" s="71"/>
      <c r="AF146" s="7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1:68" s="42" customFormat="1" ht="69.95" hidden="1" customHeight="1" thickBot="1" x14ac:dyDescent="0.55000000000000004">
      <c r="A147" s="951"/>
      <c r="B147" s="953"/>
      <c r="C147" s="956"/>
      <c r="D147" s="957"/>
      <c r="E147" s="47" t="s">
        <v>14</v>
      </c>
      <c r="F147" s="960"/>
      <c r="G147" s="48">
        <f>SUM(G145:G146)</f>
        <v>0</v>
      </c>
      <c r="H147" s="48"/>
      <c r="I147" s="49">
        <f>SUM(I145:I146)</f>
        <v>0</v>
      </c>
      <c r="J147" s="49">
        <f>SUM(J145:J146)</f>
        <v>0</v>
      </c>
      <c r="K147" s="50"/>
      <c r="L147" s="49">
        <f>SUM(L145:L146)</f>
        <v>0</v>
      </c>
      <c r="M147" s="50"/>
      <c r="N147" s="49">
        <f>N146+N145</f>
        <v>0</v>
      </c>
      <c r="O147" s="50"/>
      <c r="P147" s="49">
        <f>SUM(P145:P146)</f>
        <v>0</v>
      </c>
      <c r="Q147" s="496"/>
      <c r="R147" s="49">
        <f>SUM(R145:R146)</f>
        <v>0</v>
      </c>
      <c r="S147" s="940"/>
      <c r="T147" s="51"/>
      <c r="U147" s="52">
        <f>SUM(U145:U146)</f>
        <v>0</v>
      </c>
      <c r="V147" s="52"/>
      <c r="W147" s="52">
        <f>SUM(W145:W146)</f>
        <v>0</v>
      </c>
      <c r="X147" s="52"/>
      <c r="Y147" s="50">
        <f t="shared" ref="Y147" si="82">SUM(Y145:Y146)</f>
        <v>0</v>
      </c>
      <c r="Z147" s="476"/>
      <c r="AA147" s="975"/>
      <c r="AB147" s="29">
        <f>J147+L147+N147+P147+R147+U147+W147+Y147</f>
        <v>0</v>
      </c>
      <c r="AC147" s="28">
        <f>G147-AB147</f>
        <v>0</v>
      </c>
      <c r="AD147" s="29">
        <f>H147</f>
        <v>0</v>
      </c>
      <c r="AE147" s="30">
        <f>K147+M147+O147+Q147+T147+V147+X147+Z147</f>
        <v>0</v>
      </c>
      <c r="AF147" s="30">
        <f>AD147-AE147</f>
        <v>0</v>
      </c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1:68" ht="69.75" hidden="1" customHeight="1" x14ac:dyDescent="0.5">
      <c r="A148" s="950">
        <v>29106</v>
      </c>
      <c r="B148" s="952" t="s">
        <v>3</v>
      </c>
      <c r="C148" s="992" t="s">
        <v>122</v>
      </c>
      <c r="D148" s="992"/>
      <c r="E148" s="32" t="s">
        <v>12</v>
      </c>
      <c r="F148" s="995"/>
      <c r="G148" s="59">
        <v>0</v>
      </c>
      <c r="H148" s="68"/>
      <c r="I148" s="100"/>
      <c r="J148" s="100"/>
      <c r="K148" s="68"/>
      <c r="L148" s="60"/>
      <c r="M148" s="68"/>
      <c r="N148" s="60">
        <v>0</v>
      </c>
      <c r="O148" s="68"/>
      <c r="P148" s="60"/>
      <c r="Q148" s="497"/>
      <c r="R148" s="58"/>
      <c r="S148" s="989"/>
      <c r="T148" s="507"/>
      <c r="U148" s="60"/>
      <c r="V148" s="68"/>
      <c r="W148" s="60"/>
      <c r="X148" s="68"/>
      <c r="Y148" s="69"/>
      <c r="Z148" s="477"/>
      <c r="AA148" s="973"/>
      <c r="AB148" s="11"/>
      <c r="AC148" s="21"/>
      <c r="AD148" s="11"/>
      <c r="AE148" s="71"/>
      <c r="AF148" s="71"/>
    </row>
    <row r="149" spans="1:68" ht="69.95" hidden="1" customHeight="1" x14ac:dyDescent="0.5">
      <c r="A149" s="930"/>
      <c r="B149" s="933"/>
      <c r="C149" s="993"/>
      <c r="D149" s="993"/>
      <c r="E149" s="13" t="s">
        <v>13</v>
      </c>
      <c r="F149" s="996"/>
      <c r="G149" s="63"/>
      <c r="H149" s="75"/>
      <c r="I149" s="101"/>
      <c r="J149" s="101"/>
      <c r="K149" s="75"/>
      <c r="L149" s="64"/>
      <c r="M149" s="75"/>
      <c r="N149" s="64">
        <v>0</v>
      </c>
      <c r="O149" s="75"/>
      <c r="P149" s="64"/>
      <c r="Q149" s="478"/>
      <c r="R149" s="62"/>
      <c r="S149" s="990"/>
      <c r="T149" s="70"/>
      <c r="U149" s="64"/>
      <c r="V149" s="75"/>
      <c r="W149" s="64"/>
      <c r="X149" s="75"/>
      <c r="Y149" s="76"/>
      <c r="Z149" s="477"/>
      <c r="AA149" s="974"/>
      <c r="AB149" s="11"/>
      <c r="AC149" s="21"/>
      <c r="AD149" s="11"/>
      <c r="AE149" s="71"/>
      <c r="AF149" s="71"/>
    </row>
    <row r="150" spans="1:68" ht="69.95" hidden="1" customHeight="1" thickBot="1" x14ac:dyDescent="0.55000000000000004">
      <c r="A150" s="951"/>
      <c r="B150" s="953"/>
      <c r="C150" s="994"/>
      <c r="D150" s="994"/>
      <c r="E150" s="47" t="s">
        <v>14</v>
      </c>
      <c r="F150" s="997"/>
      <c r="G150" s="51">
        <f>SUM(G148:G149)</f>
        <v>0</v>
      </c>
      <c r="H150" s="52"/>
      <c r="I150" s="52">
        <f>SUM(I148:I149)</f>
        <v>0</v>
      </c>
      <c r="J150" s="52">
        <f>SUM(J148:J149)</f>
        <v>0</v>
      </c>
      <c r="K150" s="52"/>
      <c r="L150" s="52">
        <f>SUM(L148:L149)</f>
        <v>0</v>
      </c>
      <c r="M150" s="52"/>
      <c r="N150" s="52">
        <f>N149+N148</f>
        <v>0</v>
      </c>
      <c r="O150" s="52"/>
      <c r="P150" s="52">
        <f>SUM(P148:P149)</f>
        <v>0</v>
      </c>
      <c r="Q150" s="496"/>
      <c r="R150" s="49">
        <f>SUM(R148:R149)</f>
        <v>0</v>
      </c>
      <c r="S150" s="991"/>
      <c r="T150" s="51"/>
      <c r="U150" s="52">
        <f>SUM(U148:U149)</f>
        <v>0</v>
      </c>
      <c r="V150" s="52"/>
      <c r="W150" s="52">
        <f>SUM(W148:W149)</f>
        <v>0</v>
      </c>
      <c r="X150" s="52">
        <f t="shared" ref="X150:Y150" si="83">SUM(X148:X149)</f>
        <v>0</v>
      </c>
      <c r="Y150" s="50">
        <f t="shared" si="83"/>
        <v>0</v>
      </c>
      <c r="Z150" s="476"/>
      <c r="AA150" s="975"/>
      <c r="AB150" s="29">
        <f>J150+L150+N150+P150+R150+U150+W150+Y150</f>
        <v>0</v>
      </c>
      <c r="AC150" s="28">
        <f>G150-AB150</f>
        <v>0</v>
      </c>
      <c r="AD150" s="29">
        <f>H150</f>
        <v>0</v>
      </c>
      <c r="AE150" s="30">
        <f>K150+M150+O150+Q150+T150+V150+X150+Z150</f>
        <v>0</v>
      </c>
      <c r="AF150" s="30">
        <f>AD150-AE150</f>
        <v>0</v>
      </c>
    </row>
    <row r="151" spans="1:68" s="42" customFormat="1" ht="69.75" hidden="1" customHeight="1" x14ac:dyDescent="0.5">
      <c r="A151" s="950">
        <v>29106</v>
      </c>
      <c r="B151" s="952" t="s">
        <v>62</v>
      </c>
      <c r="C151" s="992" t="s">
        <v>79</v>
      </c>
      <c r="D151" s="992"/>
      <c r="E151" s="32" t="s">
        <v>12</v>
      </c>
      <c r="F151" s="958"/>
      <c r="G151" s="65">
        <v>0</v>
      </c>
      <c r="H151" s="66"/>
      <c r="I151" s="57"/>
      <c r="J151" s="57"/>
      <c r="K151" s="67"/>
      <c r="L151" s="58"/>
      <c r="M151" s="67"/>
      <c r="N151" s="58">
        <v>0</v>
      </c>
      <c r="O151" s="67"/>
      <c r="P151" s="58"/>
      <c r="Q151" s="497"/>
      <c r="R151" s="58"/>
      <c r="S151" s="961"/>
      <c r="T151" s="507"/>
      <c r="U151" s="60"/>
      <c r="V151" s="68"/>
      <c r="W151" s="60"/>
      <c r="X151" s="68"/>
      <c r="Y151" s="69"/>
      <c r="Z151" s="483"/>
      <c r="AA151" s="973"/>
      <c r="AB151" s="103"/>
      <c r="AC151" s="10"/>
      <c r="AD151" s="103"/>
      <c r="AE151" s="104"/>
      <c r="AF151" s="104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</row>
    <row r="152" spans="1:68" s="42" customFormat="1" ht="69.95" hidden="1" customHeight="1" x14ac:dyDescent="0.5">
      <c r="A152" s="930"/>
      <c r="B152" s="933"/>
      <c r="C152" s="993"/>
      <c r="D152" s="993"/>
      <c r="E152" s="13" t="s">
        <v>13</v>
      </c>
      <c r="F152" s="959"/>
      <c r="G152" s="72"/>
      <c r="H152" s="73"/>
      <c r="I152" s="61"/>
      <c r="J152" s="61"/>
      <c r="K152" s="74"/>
      <c r="L152" s="62"/>
      <c r="M152" s="74"/>
      <c r="N152" s="62">
        <v>0</v>
      </c>
      <c r="O152" s="74"/>
      <c r="P152" s="62"/>
      <c r="Q152" s="478"/>
      <c r="R152" s="62"/>
      <c r="S152" s="962"/>
      <c r="T152" s="70"/>
      <c r="U152" s="64"/>
      <c r="V152" s="75"/>
      <c r="W152" s="64"/>
      <c r="X152" s="75"/>
      <c r="Y152" s="76"/>
      <c r="Z152" s="477"/>
      <c r="AA152" s="974"/>
      <c r="AB152" s="11"/>
      <c r="AC152" s="21"/>
      <c r="AD152" s="11"/>
      <c r="AE152" s="71"/>
      <c r="AF152" s="7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</row>
    <row r="153" spans="1:68" s="42" customFormat="1" ht="69.95" hidden="1" customHeight="1" thickBot="1" x14ac:dyDescent="0.55000000000000004">
      <c r="A153" s="951"/>
      <c r="B153" s="953"/>
      <c r="C153" s="994"/>
      <c r="D153" s="994"/>
      <c r="E153" s="47" t="s">
        <v>14</v>
      </c>
      <c r="F153" s="960"/>
      <c r="G153" s="48">
        <f>SUM(G151:G152)</f>
        <v>0</v>
      </c>
      <c r="H153" s="48"/>
      <c r="I153" s="49">
        <f>SUM(I151:I152)</f>
        <v>0</v>
      </c>
      <c r="J153" s="49">
        <f>SUM(J151:J152)</f>
        <v>0</v>
      </c>
      <c r="K153" s="50"/>
      <c r="L153" s="49">
        <f>SUM(L151:L152)</f>
        <v>0</v>
      </c>
      <c r="M153" s="50"/>
      <c r="N153" s="49">
        <f>N152+N151</f>
        <v>0</v>
      </c>
      <c r="O153" s="50"/>
      <c r="P153" s="49">
        <f>SUM(P151:P152)</f>
        <v>0</v>
      </c>
      <c r="Q153" s="496"/>
      <c r="R153" s="49">
        <f>SUM(R151:R152)</f>
        <v>0</v>
      </c>
      <c r="S153" s="963"/>
      <c r="T153" s="51"/>
      <c r="U153" s="52">
        <f>SUM(U151:U152)</f>
        <v>0</v>
      </c>
      <c r="V153" s="52"/>
      <c r="W153" s="52">
        <f>SUM(W151:W152)</f>
        <v>0</v>
      </c>
      <c r="X153" s="52"/>
      <c r="Y153" s="50">
        <f t="shared" ref="Y153" si="84">SUM(Y151:Y152)</f>
        <v>0</v>
      </c>
      <c r="Z153" s="476"/>
      <c r="AA153" s="975"/>
      <c r="AB153" s="29">
        <f>J153+L153+N153+P153+R153+U153+W153+Y153</f>
        <v>0</v>
      </c>
      <c r="AC153" s="28">
        <f>G153-AB153</f>
        <v>0</v>
      </c>
      <c r="AD153" s="29">
        <f>H153</f>
        <v>0</v>
      </c>
      <c r="AE153" s="30">
        <f>K153+M153+O153+Q153+T153+V153+X153+Z153</f>
        <v>0</v>
      </c>
      <c r="AF153" s="30">
        <f>AD153-AE153</f>
        <v>0</v>
      </c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</row>
    <row r="154" spans="1:68" ht="69.75" hidden="1" customHeight="1" x14ac:dyDescent="0.5">
      <c r="A154" s="950">
        <v>29107</v>
      </c>
      <c r="B154" s="952" t="s">
        <v>5</v>
      </c>
      <c r="C154" s="954" t="s">
        <v>139</v>
      </c>
      <c r="D154" s="955"/>
      <c r="E154" s="32" t="s">
        <v>12</v>
      </c>
      <c r="F154" s="958"/>
      <c r="G154" s="65">
        <v>0</v>
      </c>
      <c r="H154" s="66"/>
      <c r="I154" s="57"/>
      <c r="J154" s="57"/>
      <c r="K154" s="67"/>
      <c r="L154" s="58"/>
      <c r="M154" s="67"/>
      <c r="N154" s="58"/>
      <c r="O154" s="67"/>
      <c r="P154" s="58"/>
      <c r="Q154" s="497"/>
      <c r="R154" s="58"/>
      <c r="S154" s="970"/>
      <c r="T154" s="507"/>
      <c r="U154" s="60"/>
      <c r="V154" s="68"/>
      <c r="W154" s="60"/>
      <c r="X154" s="68"/>
      <c r="Y154" s="69"/>
      <c r="Z154" s="483"/>
      <c r="AA154" s="973"/>
      <c r="AB154" s="103"/>
      <c r="AC154" s="10"/>
      <c r="AD154" s="103"/>
      <c r="AE154" s="104"/>
      <c r="AF154" s="104"/>
    </row>
    <row r="155" spans="1:68" ht="69.95" hidden="1" customHeight="1" x14ac:dyDescent="0.5">
      <c r="A155" s="930"/>
      <c r="B155" s="933"/>
      <c r="C155" s="935"/>
      <c r="D155" s="936"/>
      <c r="E155" s="13" t="s">
        <v>13</v>
      </c>
      <c r="F155" s="959"/>
      <c r="G155" s="72"/>
      <c r="H155" s="73"/>
      <c r="I155" s="61"/>
      <c r="J155" s="61"/>
      <c r="K155" s="74"/>
      <c r="L155" s="62"/>
      <c r="M155" s="74"/>
      <c r="N155" s="62"/>
      <c r="O155" s="74"/>
      <c r="P155" s="62"/>
      <c r="Q155" s="478"/>
      <c r="R155" s="62"/>
      <c r="S155" s="971"/>
      <c r="T155" s="70"/>
      <c r="U155" s="64"/>
      <c r="V155" s="75"/>
      <c r="W155" s="64"/>
      <c r="X155" s="75"/>
      <c r="Y155" s="76"/>
      <c r="Z155" s="477"/>
      <c r="AA155" s="974"/>
      <c r="AB155" s="11"/>
      <c r="AC155" s="21"/>
      <c r="AD155" s="11"/>
      <c r="AE155" s="71"/>
      <c r="AF155" s="71"/>
    </row>
    <row r="156" spans="1:68" ht="69.95" hidden="1" customHeight="1" thickBot="1" x14ac:dyDescent="0.55000000000000004">
      <c r="A156" s="951"/>
      <c r="B156" s="953"/>
      <c r="C156" s="956"/>
      <c r="D156" s="957"/>
      <c r="E156" s="47" t="s">
        <v>14</v>
      </c>
      <c r="F156" s="960"/>
      <c r="G156" s="48">
        <f>SUM(G154:G155)</f>
        <v>0</v>
      </c>
      <c r="H156" s="48"/>
      <c r="I156" s="49">
        <f>SUM(I154:I155)</f>
        <v>0</v>
      </c>
      <c r="J156" s="49">
        <f>SUM(J154:J155)</f>
        <v>0</v>
      </c>
      <c r="K156" s="50"/>
      <c r="L156" s="49">
        <f>SUM(L154:L155)</f>
        <v>0</v>
      </c>
      <c r="M156" s="50"/>
      <c r="N156" s="49">
        <f>N155+N154</f>
        <v>0</v>
      </c>
      <c r="O156" s="50"/>
      <c r="P156" s="49">
        <f>SUM(P154:P155)</f>
        <v>0</v>
      </c>
      <c r="Q156" s="496"/>
      <c r="R156" s="49">
        <f>SUM(R154:R155)</f>
        <v>0</v>
      </c>
      <c r="S156" s="972"/>
      <c r="T156" s="51"/>
      <c r="U156" s="52">
        <f>SUM(U154:U155)</f>
        <v>0</v>
      </c>
      <c r="V156" s="52"/>
      <c r="W156" s="52">
        <f>SUM(W154:W155)</f>
        <v>0</v>
      </c>
      <c r="X156" s="52"/>
      <c r="Y156" s="50">
        <f t="shared" ref="Y156" si="85">SUM(Y154:Y155)</f>
        <v>0</v>
      </c>
      <c r="Z156" s="476"/>
      <c r="AA156" s="975"/>
      <c r="AB156" s="29">
        <f>J156+L156+N156+P156+R156+U156+W156+Y156</f>
        <v>0</v>
      </c>
      <c r="AC156" s="28">
        <f>G156-AB156</f>
        <v>0</v>
      </c>
      <c r="AD156" s="29">
        <f>H156</f>
        <v>0</v>
      </c>
      <c r="AE156" s="30">
        <f>K156+M156+O156+Q156+T156+V156+X156+Z156</f>
        <v>0</v>
      </c>
      <c r="AF156" s="30">
        <f>AD156-AE156</f>
        <v>0</v>
      </c>
    </row>
    <row r="157" spans="1:68" ht="69.75" hidden="1" customHeight="1" x14ac:dyDescent="0.5">
      <c r="A157" s="950"/>
      <c r="B157" s="952"/>
      <c r="C157" s="954"/>
      <c r="D157" s="955"/>
      <c r="E157" s="32" t="s">
        <v>12</v>
      </c>
      <c r="F157" s="958"/>
      <c r="G157" s="65"/>
      <c r="H157" s="66"/>
      <c r="I157" s="57"/>
      <c r="J157" s="57"/>
      <c r="K157" s="69"/>
      <c r="L157" s="58"/>
      <c r="M157" s="69"/>
      <c r="N157" s="58">
        <v>0</v>
      </c>
      <c r="O157" s="69"/>
      <c r="P157" s="58"/>
      <c r="Q157" s="503"/>
      <c r="R157" s="58"/>
      <c r="S157" s="984"/>
      <c r="T157" s="59"/>
      <c r="U157" s="60"/>
      <c r="V157" s="60"/>
      <c r="W157" s="60"/>
      <c r="X157" s="60"/>
      <c r="Y157" s="69"/>
      <c r="Z157" s="484"/>
      <c r="AA157" s="494"/>
      <c r="AB157" s="103"/>
      <c r="AC157" s="10"/>
      <c r="AD157" s="103"/>
      <c r="AE157" s="104"/>
      <c r="AF157" s="104"/>
    </row>
    <row r="158" spans="1:68" ht="69.95" hidden="1" customHeight="1" x14ac:dyDescent="0.5">
      <c r="A158" s="930"/>
      <c r="B158" s="933"/>
      <c r="C158" s="935"/>
      <c r="D158" s="936"/>
      <c r="E158" s="13" t="s">
        <v>13</v>
      </c>
      <c r="F158" s="959"/>
      <c r="G158" s="72"/>
      <c r="H158" s="73"/>
      <c r="I158" s="61"/>
      <c r="J158" s="61"/>
      <c r="K158" s="76"/>
      <c r="L158" s="62"/>
      <c r="M158" s="76"/>
      <c r="N158" s="62"/>
      <c r="O158" s="76"/>
      <c r="P158" s="62"/>
      <c r="Q158" s="482"/>
      <c r="R158" s="62"/>
      <c r="S158" s="985"/>
      <c r="T158" s="63"/>
      <c r="U158" s="64"/>
      <c r="V158" s="64"/>
      <c r="W158" s="64"/>
      <c r="X158" s="64"/>
      <c r="Y158" s="76"/>
      <c r="Z158" s="485"/>
      <c r="AA158" s="426"/>
      <c r="AB158" s="11"/>
      <c r="AC158" s="21"/>
      <c r="AD158" s="11"/>
      <c r="AE158" s="71"/>
      <c r="AF158" s="71"/>
    </row>
    <row r="159" spans="1:68" ht="69.95" hidden="1" customHeight="1" thickBot="1" x14ac:dyDescent="0.55000000000000004">
      <c r="A159" s="951"/>
      <c r="B159" s="953"/>
      <c r="C159" s="956"/>
      <c r="D159" s="957"/>
      <c r="E159" s="47" t="s">
        <v>14</v>
      </c>
      <c r="F159" s="960"/>
      <c r="G159" s="48">
        <f>SUM(G157:G158)</f>
        <v>0</v>
      </c>
      <c r="H159" s="105"/>
      <c r="I159" s="49">
        <f>SUM(I157:I158)</f>
        <v>0</v>
      </c>
      <c r="J159" s="49">
        <f>SUM(J157:J158)</f>
        <v>0</v>
      </c>
      <c r="K159" s="50"/>
      <c r="L159" s="49">
        <f>SUM(L157:L158)</f>
        <v>0</v>
      </c>
      <c r="M159" s="50"/>
      <c r="N159" s="49">
        <f>N158+N157</f>
        <v>0</v>
      </c>
      <c r="O159" s="50"/>
      <c r="P159" s="49">
        <f>SUM(P157:P158)</f>
        <v>0</v>
      </c>
      <c r="Q159" s="496"/>
      <c r="R159" s="49">
        <f>SUM(R157:R158)</f>
        <v>0</v>
      </c>
      <c r="S159" s="986"/>
      <c r="T159" s="51"/>
      <c r="U159" s="52">
        <f>SUM(U157:U158)</f>
        <v>0</v>
      </c>
      <c r="V159" s="52"/>
      <c r="W159" s="52">
        <f>SUM(W157:W158)</f>
        <v>0</v>
      </c>
      <c r="X159" s="52">
        <f t="shared" ref="X159:Y159" si="86">SUM(X157:X158)</f>
        <v>0</v>
      </c>
      <c r="Y159" s="50">
        <f t="shared" si="86"/>
        <v>0</v>
      </c>
      <c r="Z159" s="476"/>
      <c r="AA159" s="490"/>
      <c r="AB159" s="29">
        <f>J159+L159+N159+P159+R159+U159+W159+Y159</f>
        <v>0</v>
      </c>
      <c r="AC159" s="28">
        <f>G159-AB159</f>
        <v>0</v>
      </c>
      <c r="AD159" s="29">
        <f>H159</f>
        <v>0</v>
      </c>
      <c r="AE159" s="30">
        <f>K159+M159+O159+Q159+T159+V159+X159+Z159</f>
        <v>0</v>
      </c>
      <c r="AF159" s="30">
        <f>AD159-AE159</f>
        <v>0</v>
      </c>
    </row>
    <row r="160" spans="1:68" s="42" customFormat="1" ht="69.75" hidden="1" customHeight="1" x14ac:dyDescent="0.5">
      <c r="A160" s="950"/>
      <c r="B160" s="952"/>
      <c r="C160" s="954"/>
      <c r="D160" s="955"/>
      <c r="E160" s="32" t="s">
        <v>12</v>
      </c>
      <c r="F160" s="958"/>
      <c r="G160" s="65"/>
      <c r="H160" s="66"/>
      <c r="I160" s="57"/>
      <c r="J160" s="57"/>
      <c r="K160" s="69"/>
      <c r="L160" s="58"/>
      <c r="M160" s="69"/>
      <c r="N160" s="58">
        <v>0</v>
      </c>
      <c r="O160" s="69"/>
      <c r="P160" s="58"/>
      <c r="Q160" s="503"/>
      <c r="R160" s="58"/>
      <c r="S160" s="984"/>
      <c r="T160" s="59"/>
      <c r="U160" s="60"/>
      <c r="V160" s="60"/>
      <c r="W160" s="60"/>
      <c r="X160" s="60"/>
      <c r="Y160" s="69"/>
      <c r="Z160" s="484"/>
      <c r="AA160" s="494"/>
      <c r="AB160" s="103"/>
      <c r="AC160" s="10"/>
      <c r="AD160" s="103"/>
      <c r="AE160" s="104"/>
      <c r="AF160" s="104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</row>
    <row r="161" spans="1:68" s="42" customFormat="1" ht="69.95" hidden="1" customHeight="1" x14ac:dyDescent="0.5">
      <c r="A161" s="930"/>
      <c r="B161" s="933"/>
      <c r="C161" s="935"/>
      <c r="D161" s="936"/>
      <c r="E161" s="13" t="s">
        <v>13</v>
      </c>
      <c r="F161" s="959"/>
      <c r="G161" s="72"/>
      <c r="H161" s="73"/>
      <c r="I161" s="61"/>
      <c r="J161" s="61"/>
      <c r="K161" s="76"/>
      <c r="L161" s="62"/>
      <c r="M161" s="76"/>
      <c r="N161" s="62"/>
      <c r="O161" s="76"/>
      <c r="P161" s="62"/>
      <c r="Q161" s="482"/>
      <c r="R161" s="62"/>
      <c r="S161" s="985"/>
      <c r="T161" s="63"/>
      <c r="U161" s="64"/>
      <c r="V161" s="64"/>
      <c r="W161" s="64"/>
      <c r="X161" s="64"/>
      <c r="Y161" s="76"/>
      <c r="Z161" s="485"/>
      <c r="AA161" s="426"/>
      <c r="AB161" s="11"/>
      <c r="AC161" s="21"/>
      <c r="AD161" s="11"/>
      <c r="AE161" s="71"/>
      <c r="AF161" s="7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</row>
    <row r="162" spans="1:68" s="42" customFormat="1" ht="69.95" hidden="1" customHeight="1" thickBot="1" x14ac:dyDescent="0.55000000000000004">
      <c r="A162" s="951"/>
      <c r="B162" s="953"/>
      <c r="C162" s="956"/>
      <c r="D162" s="957"/>
      <c r="E162" s="47" t="s">
        <v>14</v>
      </c>
      <c r="F162" s="960"/>
      <c r="G162" s="48">
        <f>SUM(G160:G161)</f>
        <v>0</v>
      </c>
      <c r="H162" s="48"/>
      <c r="I162" s="49">
        <f>SUM(I160:I161)</f>
        <v>0</v>
      </c>
      <c r="J162" s="49">
        <f>SUM(J160:J161)</f>
        <v>0</v>
      </c>
      <c r="K162" s="50"/>
      <c r="L162" s="49">
        <f>SUM(L160:L161)</f>
        <v>0</v>
      </c>
      <c r="M162" s="50"/>
      <c r="N162" s="49">
        <f>N161+N160</f>
        <v>0</v>
      </c>
      <c r="O162" s="50"/>
      <c r="P162" s="49">
        <f>SUM(P160:P161)</f>
        <v>0</v>
      </c>
      <c r="Q162" s="496"/>
      <c r="R162" s="49">
        <f>SUM(R160:R161)</f>
        <v>0</v>
      </c>
      <c r="S162" s="986"/>
      <c r="T162" s="51"/>
      <c r="U162" s="52">
        <f>SUM(U160:U161)</f>
        <v>0</v>
      </c>
      <c r="V162" s="52"/>
      <c r="W162" s="52">
        <f>SUM(W160:W161)</f>
        <v>0</v>
      </c>
      <c r="X162" s="52">
        <f t="shared" ref="X162:Y162" si="87">SUM(X160:X161)</f>
        <v>0</v>
      </c>
      <c r="Y162" s="50">
        <f t="shared" si="87"/>
        <v>0</v>
      </c>
      <c r="Z162" s="476"/>
      <c r="AA162" s="490"/>
      <c r="AB162" s="29">
        <f>J162+L162+N162+P162+R162+U162+W162+Y162</f>
        <v>0</v>
      </c>
      <c r="AC162" s="28">
        <f>G162-AB162</f>
        <v>0</v>
      </c>
      <c r="AD162" s="29">
        <f>H162</f>
        <v>0</v>
      </c>
      <c r="AE162" s="30">
        <f>K162+M162+O162+Q162+T162+V162+X162+Z162</f>
        <v>0</v>
      </c>
      <c r="AF162" s="30">
        <f>AD162-AE162</f>
        <v>0</v>
      </c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</row>
    <row r="163" spans="1:68" s="42" customFormat="1" ht="69.75" hidden="1" customHeight="1" x14ac:dyDescent="0.5">
      <c r="A163" s="930">
        <v>29107</v>
      </c>
      <c r="B163" s="933" t="s">
        <v>1</v>
      </c>
      <c r="C163" s="981" t="s">
        <v>178</v>
      </c>
      <c r="D163" s="982"/>
      <c r="E163" s="13" t="s">
        <v>12</v>
      </c>
      <c r="F163" s="983"/>
      <c r="G163" s="72"/>
      <c r="H163" s="73"/>
      <c r="I163" s="61"/>
      <c r="J163" s="61"/>
      <c r="K163" s="74"/>
      <c r="L163" s="62"/>
      <c r="M163" s="74"/>
      <c r="N163" s="62">
        <v>0</v>
      </c>
      <c r="O163" s="74"/>
      <c r="P163" s="62"/>
      <c r="Q163" s="478"/>
      <c r="R163" s="62"/>
      <c r="S163" s="987"/>
      <c r="T163" s="70"/>
      <c r="U163" s="64"/>
      <c r="V163" s="75"/>
      <c r="W163" s="64"/>
      <c r="X163" s="75"/>
      <c r="Y163" s="64"/>
      <c r="Z163" s="478"/>
      <c r="AA163" s="973"/>
      <c r="AB163" s="11"/>
      <c r="AC163" s="21"/>
      <c r="AD163" s="11"/>
      <c r="AE163" s="71"/>
      <c r="AF163" s="7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1:68" s="42" customFormat="1" ht="69.95" hidden="1" customHeight="1" x14ac:dyDescent="0.5">
      <c r="A164" s="930"/>
      <c r="B164" s="933"/>
      <c r="C164" s="935"/>
      <c r="D164" s="936"/>
      <c r="E164" s="13" t="s">
        <v>13</v>
      </c>
      <c r="F164" s="959"/>
      <c r="G164" s="72"/>
      <c r="H164" s="73"/>
      <c r="I164" s="61"/>
      <c r="J164" s="61"/>
      <c r="K164" s="74"/>
      <c r="L164" s="62"/>
      <c r="M164" s="74"/>
      <c r="N164" s="62">
        <v>0</v>
      </c>
      <c r="O164" s="74"/>
      <c r="P164" s="62"/>
      <c r="Q164" s="478"/>
      <c r="R164" s="62"/>
      <c r="S164" s="985"/>
      <c r="T164" s="70"/>
      <c r="U164" s="64"/>
      <c r="V164" s="75"/>
      <c r="W164" s="64"/>
      <c r="X164" s="75"/>
      <c r="Y164" s="64"/>
      <c r="Z164" s="478"/>
      <c r="AA164" s="974"/>
      <c r="AB164" s="11"/>
      <c r="AC164" s="21"/>
      <c r="AD164" s="11"/>
      <c r="AE164" s="71"/>
      <c r="AF164" s="7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1:68" s="42" customFormat="1" ht="69.95" hidden="1" customHeight="1" thickBot="1" x14ac:dyDescent="0.55000000000000004">
      <c r="A165" s="931"/>
      <c r="B165" s="934"/>
      <c r="C165" s="935"/>
      <c r="D165" s="936"/>
      <c r="E165" s="151" t="s">
        <v>14</v>
      </c>
      <c r="F165" s="959"/>
      <c r="G165" s="85">
        <f>SUM(G163:G164)</f>
        <v>0</v>
      </c>
      <c r="H165" s="85"/>
      <c r="I165" s="23">
        <f>SUM(I163:I164)</f>
        <v>0</v>
      </c>
      <c r="J165" s="23">
        <f>SUM(J163:J164)</f>
        <v>0</v>
      </c>
      <c r="K165" s="24"/>
      <c r="L165" s="23">
        <f>SUM(L163:L164)</f>
        <v>0</v>
      </c>
      <c r="M165" s="24"/>
      <c r="N165" s="23">
        <f>N164+N163</f>
        <v>0</v>
      </c>
      <c r="O165" s="24"/>
      <c r="P165" s="23">
        <f>SUM(P163:P164)</f>
        <v>0</v>
      </c>
      <c r="Q165" s="499"/>
      <c r="R165" s="23">
        <f>SUM(R163:R164)</f>
        <v>0</v>
      </c>
      <c r="S165" s="985"/>
      <c r="T165" s="25"/>
      <c r="U165" s="26">
        <f>SUM(U163:U164)</f>
        <v>0</v>
      </c>
      <c r="V165" s="26"/>
      <c r="W165" s="26">
        <f>SUM(W163:W164)</f>
        <v>0</v>
      </c>
      <c r="X165" s="26">
        <f t="shared" ref="X165:Y165" si="88">SUM(X163:X164)</f>
        <v>0</v>
      </c>
      <c r="Y165" s="26">
        <f t="shared" si="88"/>
        <v>0</v>
      </c>
      <c r="Z165" s="479"/>
      <c r="AA165" s="975"/>
      <c r="AB165" s="29">
        <f>J165+L165+N165+P165+R165+U165+W165+Y165</f>
        <v>0</v>
      </c>
      <c r="AC165" s="28">
        <f>G165-AB165</f>
        <v>0</v>
      </c>
      <c r="AD165" s="29">
        <f>H165</f>
        <v>0</v>
      </c>
      <c r="AE165" s="30">
        <f>K165+M165+O165+Q165+T165+V165+X165+Z165</f>
        <v>0</v>
      </c>
      <c r="AF165" s="30">
        <f>AD165-AE165</f>
        <v>0</v>
      </c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1:68" s="42" customFormat="1" ht="69.75" hidden="1" customHeight="1" x14ac:dyDescent="0.5">
      <c r="A166" s="930">
        <v>28201</v>
      </c>
      <c r="B166" s="933" t="s">
        <v>211</v>
      </c>
      <c r="C166" s="981" t="s">
        <v>208</v>
      </c>
      <c r="D166" s="982"/>
      <c r="E166" s="13" t="s">
        <v>12</v>
      </c>
      <c r="F166" s="983"/>
      <c r="G166" s="425"/>
      <c r="H166" s="66"/>
      <c r="I166" s="57"/>
      <c r="J166" s="57"/>
      <c r="K166" s="67"/>
      <c r="L166" s="58"/>
      <c r="M166" s="67"/>
      <c r="N166" s="58">
        <v>0</v>
      </c>
      <c r="O166" s="67"/>
      <c r="P166" s="58"/>
      <c r="Q166" s="497"/>
      <c r="R166" s="58"/>
      <c r="S166" s="984"/>
      <c r="T166" s="507"/>
      <c r="U166" s="60"/>
      <c r="V166" s="68"/>
      <c r="W166" s="60"/>
      <c r="X166" s="68"/>
      <c r="Y166" s="69"/>
      <c r="Z166" s="477"/>
      <c r="AA166" s="973"/>
      <c r="AB166" s="11"/>
      <c r="AC166" s="21"/>
      <c r="AD166" s="11"/>
      <c r="AE166" s="71"/>
      <c r="AF166" s="7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1:68" s="42" customFormat="1" ht="69.95" hidden="1" customHeight="1" x14ac:dyDescent="0.5">
      <c r="A167" s="930"/>
      <c r="B167" s="933"/>
      <c r="C167" s="935"/>
      <c r="D167" s="936"/>
      <c r="E167" s="13" t="s">
        <v>13</v>
      </c>
      <c r="F167" s="959"/>
      <c r="G167" s="426"/>
      <c r="H167" s="73"/>
      <c r="I167" s="61"/>
      <c r="J167" s="61"/>
      <c r="K167" s="74"/>
      <c r="L167" s="62"/>
      <c r="M167" s="74"/>
      <c r="N167" s="62">
        <v>0</v>
      </c>
      <c r="O167" s="74"/>
      <c r="P167" s="62"/>
      <c r="Q167" s="478"/>
      <c r="R167" s="62"/>
      <c r="S167" s="985"/>
      <c r="T167" s="70"/>
      <c r="U167" s="64"/>
      <c r="V167" s="75"/>
      <c r="W167" s="64"/>
      <c r="X167" s="75"/>
      <c r="Y167" s="76"/>
      <c r="Z167" s="477"/>
      <c r="AA167" s="974"/>
      <c r="AB167" s="11"/>
      <c r="AC167" s="21"/>
      <c r="AD167" s="11"/>
      <c r="AE167" s="71"/>
      <c r="AF167" s="7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1:68" s="42" customFormat="1" ht="69.95" hidden="1" customHeight="1" thickBot="1" x14ac:dyDescent="0.55000000000000004">
      <c r="A168" s="931"/>
      <c r="B168" s="934"/>
      <c r="C168" s="935"/>
      <c r="D168" s="936"/>
      <c r="E168" s="151" t="s">
        <v>14</v>
      </c>
      <c r="F168" s="959"/>
      <c r="G168" s="427">
        <f>SUM(G166:G167)</f>
        <v>0</v>
      </c>
      <c r="H168" s="48"/>
      <c r="I168" s="49">
        <f>SUM(I166:I167)</f>
        <v>0</v>
      </c>
      <c r="J168" s="49">
        <f>SUM(J166:J167)</f>
        <v>0</v>
      </c>
      <c r="K168" s="50"/>
      <c r="L168" s="49">
        <f>SUM(L166:L167)</f>
        <v>0</v>
      </c>
      <c r="M168" s="50"/>
      <c r="N168" s="49">
        <f>N167+N166</f>
        <v>0</v>
      </c>
      <c r="O168" s="50"/>
      <c r="P168" s="49">
        <f>SUM(P166:P167)</f>
        <v>0</v>
      </c>
      <c r="Q168" s="496"/>
      <c r="R168" s="49">
        <f>SUM(R166:R167)</f>
        <v>0</v>
      </c>
      <c r="S168" s="986"/>
      <c r="T168" s="51"/>
      <c r="U168" s="52">
        <f>SUM(U166:U167)</f>
        <v>0</v>
      </c>
      <c r="V168" s="52"/>
      <c r="W168" s="52">
        <f>SUM(W166:W167)</f>
        <v>0</v>
      </c>
      <c r="X168" s="52">
        <f t="shared" ref="X168:Y168" si="89">SUM(X166:X167)</f>
        <v>0</v>
      </c>
      <c r="Y168" s="50">
        <f t="shared" si="89"/>
        <v>0</v>
      </c>
      <c r="Z168" s="476"/>
      <c r="AA168" s="975"/>
      <c r="AB168" s="29">
        <f>J168+L168+N168+P168+R168+U168+W168+Y168</f>
        <v>0</v>
      </c>
      <c r="AC168" s="28">
        <f>G168-AB168</f>
        <v>0</v>
      </c>
      <c r="AD168" s="29">
        <f>H168</f>
        <v>0</v>
      </c>
      <c r="AE168" s="30">
        <f>K168+M168+O168+Q168+T168+V168+X168+Z168</f>
        <v>0</v>
      </c>
      <c r="AF168" s="30">
        <f>AD168-AE168</f>
        <v>0</v>
      </c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1:68" ht="69.75" hidden="1" customHeight="1" x14ac:dyDescent="0.5">
      <c r="A169" s="950">
        <v>29307</v>
      </c>
      <c r="B169" s="952" t="s">
        <v>72</v>
      </c>
      <c r="C169" s="954" t="s">
        <v>73</v>
      </c>
      <c r="D169" s="955"/>
      <c r="E169" s="32" t="s">
        <v>12</v>
      </c>
      <c r="F169" s="958"/>
      <c r="G169" s="65"/>
      <c r="H169" s="66"/>
      <c r="I169" s="57"/>
      <c r="J169" s="57"/>
      <c r="K169" s="67"/>
      <c r="L169" s="58"/>
      <c r="M169" s="67"/>
      <c r="N169" s="58"/>
      <c r="O169" s="67"/>
      <c r="P169" s="58"/>
      <c r="Q169" s="497"/>
      <c r="R169" s="58"/>
      <c r="S169" s="970"/>
      <c r="T169" s="507"/>
      <c r="U169" s="60"/>
      <c r="V169" s="68"/>
      <c r="W169" s="60"/>
      <c r="X169" s="68"/>
      <c r="Y169" s="69"/>
      <c r="Z169" s="483"/>
      <c r="AA169" s="973"/>
      <c r="AB169" s="103"/>
      <c r="AC169" s="10"/>
      <c r="AD169" s="103"/>
      <c r="AE169" s="104"/>
      <c r="AF169" s="104"/>
    </row>
    <row r="170" spans="1:68" ht="69.95" hidden="1" customHeight="1" x14ac:dyDescent="0.5">
      <c r="A170" s="930"/>
      <c r="B170" s="933"/>
      <c r="C170" s="935"/>
      <c r="D170" s="936"/>
      <c r="E170" s="13" t="s">
        <v>13</v>
      </c>
      <c r="F170" s="959"/>
      <c r="G170" s="72"/>
      <c r="H170" s="73"/>
      <c r="I170" s="61"/>
      <c r="J170" s="61"/>
      <c r="K170" s="74"/>
      <c r="L170" s="62"/>
      <c r="M170" s="74"/>
      <c r="N170" s="62"/>
      <c r="O170" s="74"/>
      <c r="P170" s="62"/>
      <c r="Q170" s="478"/>
      <c r="R170" s="62"/>
      <c r="S170" s="971"/>
      <c r="T170" s="70"/>
      <c r="U170" s="64"/>
      <c r="V170" s="75"/>
      <c r="W170" s="64"/>
      <c r="X170" s="75"/>
      <c r="Y170" s="76"/>
      <c r="Z170" s="477"/>
      <c r="AA170" s="974"/>
      <c r="AB170" s="11"/>
      <c r="AC170" s="21"/>
      <c r="AD170" s="11"/>
      <c r="AE170" s="71"/>
      <c r="AF170" s="71"/>
    </row>
    <row r="171" spans="1:68" ht="69.95" hidden="1" customHeight="1" thickBot="1" x14ac:dyDescent="0.55000000000000004">
      <c r="A171" s="951"/>
      <c r="B171" s="953"/>
      <c r="C171" s="956"/>
      <c r="D171" s="957"/>
      <c r="E171" s="47" t="s">
        <v>14</v>
      </c>
      <c r="F171" s="960"/>
      <c r="G171" s="48">
        <f>SUM(G169:G170)</f>
        <v>0</v>
      </c>
      <c r="H171" s="48"/>
      <c r="I171" s="49">
        <f>SUM(I169:I170)</f>
        <v>0</v>
      </c>
      <c r="J171" s="49">
        <f>SUM(J169:J170)</f>
        <v>0</v>
      </c>
      <c r="K171" s="50"/>
      <c r="L171" s="49">
        <f>SUM(L169:L170)</f>
        <v>0</v>
      </c>
      <c r="M171" s="50"/>
      <c r="N171" s="49">
        <f>N170+N169</f>
        <v>0</v>
      </c>
      <c r="O171" s="50"/>
      <c r="P171" s="49">
        <f>SUM(P169:P170)</f>
        <v>0</v>
      </c>
      <c r="Q171" s="496"/>
      <c r="R171" s="49">
        <f>SUM(R169:R170)</f>
        <v>0</v>
      </c>
      <c r="S171" s="972"/>
      <c r="T171" s="51"/>
      <c r="U171" s="52">
        <f>SUM(U169:U170)</f>
        <v>0</v>
      </c>
      <c r="V171" s="52"/>
      <c r="W171" s="52">
        <f>SUM(W169:W170)</f>
        <v>0</v>
      </c>
      <c r="X171" s="52">
        <f t="shared" ref="X171:Y171" si="90">SUM(X169:X170)</f>
        <v>0</v>
      </c>
      <c r="Y171" s="50">
        <f t="shared" si="90"/>
        <v>0</v>
      </c>
      <c r="Z171" s="476"/>
      <c r="AA171" s="975"/>
      <c r="AB171" s="29">
        <f>J171+L171+N171+P171+R171+U171+W171+Y171</f>
        <v>0</v>
      </c>
      <c r="AC171" s="28">
        <f>G171-AB171</f>
        <v>0</v>
      </c>
      <c r="AD171" s="29">
        <f>H171</f>
        <v>0</v>
      </c>
      <c r="AE171" s="30">
        <f>K171+M171+O171+Q171+T171+V171+X171+Z171</f>
        <v>0</v>
      </c>
      <c r="AF171" s="30">
        <f>AD171-AE171</f>
        <v>0</v>
      </c>
    </row>
    <row r="172" spans="1:68" ht="69.75" hidden="1" customHeight="1" x14ac:dyDescent="0.5">
      <c r="A172" s="950">
        <v>29401</v>
      </c>
      <c r="B172" s="952" t="s">
        <v>1</v>
      </c>
      <c r="C172" s="954" t="s">
        <v>140</v>
      </c>
      <c r="D172" s="955"/>
      <c r="E172" s="32" t="s">
        <v>12</v>
      </c>
      <c r="F172" s="958"/>
      <c r="G172" s="65"/>
      <c r="H172" s="66"/>
      <c r="I172" s="57"/>
      <c r="J172" s="57"/>
      <c r="K172" s="67"/>
      <c r="L172" s="58"/>
      <c r="M172" s="67"/>
      <c r="N172" s="58"/>
      <c r="O172" s="67"/>
      <c r="P172" s="58"/>
      <c r="Q172" s="497"/>
      <c r="R172" s="58"/>
      <c r="S172" s="970"/>
      <c r="T172" s="507"/>
      <c r="U172" s="60"/>
      <c r="V172" s="68"/>
      <c r="W172" s="60"/>
      <c r="X172" s="68"/>
      <c r="Y172" s="69"/>
      <c r="Z172" s="483"/>
      <c r="AA172" s="973"/>
      <c r="AB172" s="103"/>
      <c r="AC172" s="10"/>
      <c r="AD172" s="103"/>
      <c r="AE172" s="104"/>
      <c r="AF172" s="104"/>
    </row>
    <row r="173" spans="1:68" ht="69.95" hidden="1" customHeight="1" x14ac:dyDescent="0.5">
      <c r="A173" s="930"/>
      <c r="B173" s="933"/>
      <c r="C173" s="935"/>
      <c r="D173" s="936"/>
      <c r="E173" s="13" t="s">
        <v>13</v>
      </c>
      <c r="F173" s="959"/>
      <c r="G173" s="72"/>
      <c r="H173" s="73"/>
      <c r="I173" s="61"/>
      <c r="J173" s="61"/>
      <c r="K173" s="74"/>
      <c r="L173" s="62"/>
      <c r="M173" s="74"/>
      <c r="N173" s="62"/>
      <c r="O173" s="74"/>
      <c r="P173" s="62"/>
      <c r="Q173" s="478"/>
      <c r="R173" s="62"/>
      <c r="S173" s="971"/>
      <c r="T173" s="70"/>
      <c r="U173" s="64"/>
      <c r="V173" s="75"/>
      <c r="W173" s="64"/>
      <c r="X173" s="75"/>
      <c r="Y173" s="76"/>
      <c r="Z173" s="477"/>
      <c r="AA173" s="974"/>
      <c r="AB173" s="11"/>
      <c r="AC173" s="21"/>
      <c r="AD173" s="11"/>
      <c r="AE173" s="71"/>
      <c r="AF173" s="71"/>
    </row>
    <row r="174" spans="1:68" ht="69.95" hidden="1" customHeight="1" thickBot="1" x14ac:dyDescent="0.55000000000000004">
      <c r="A174" s="951"/>
      <c r="B174" s="953"/>
      <c r="C174" s="956"/>
      <c r="D174" s="957"/>
      <c r="E174" s="47" t="s">
        <v>14</v>
      </c>
      <c r="F174" s="960"/>
      <c r="G174" s="48">
        <f>SUM(G172:G173)</f>
        <v>0</v>
      </c>
      <c r="H174" s="48"/>
      <c r="I174" s="49">
        <f>SUM(I172:I173)</f>
        <v>0</v>
      </c>
      <c r="J174" s="49">
        <f>SUM(J172:J173)</f>
        <v>0</v>
      </c>
      <c r="K174" s="50"/>
      <c r="L174" s="49">
        <f>SUM(L172:L173)</f>
        <v>0</v>
      </c>
      <c r="M174" s="50"/>
      <c r="N174" s="49">
        <f>N173+N172</f>
        <v>0</v>
      </c>
      <c r="O174" s="50"/>
      <c r="P174" s="49">
        <f>SUM(P172:P173)</f>
        <v>0</v>
      </c>
      <c r="Q174" s="496"/>
      <c r="R174" s="49">
        <f>SUM(R172:R173)</f>
        <v>0</v>
      </c>
      <c r="S174" s="972"/>
      <c r="T174" s="51"/>
      <c r="U174" s="52">
        <f>SUM(U172:U173)</f>
        <v>0</v>
      </c>
      <c r="V174" s="52"/>
      <c r="W174" s="52">
        <f>SUM(W172:W173)</f>
        <v>0</v>
      </c>
      <c r="X174" s="52"/>
      <c r="Y174" s="50">
        <f t="shared" ref="Y174" si="91">SUM(Y172:Y173)</f>
        <v>0</v>
      </c>
      <c r="Z174" s="476"/>
      <c r="AA174" s="975"/>
      <c r="AB174" s="29">
        <f>J174+L174+N174+P174+R174+U174+W174+Y174</f>
        <v>0</v>
      </c>
      <c r="AC174" s="28">
        <f>G174-AB174</f>
        <v>0</v>
      </c>
      <c r="AD174" s="29">
        <f>H174</f>
        <v>0</v>
      </c>
      <c r="AE174" s="30">
        <f>K174+M174+O174+Q174+T174+V174+X174+Z174</f>
        <v>0</v>
      </c>
      <c r="AF174" s="30">
        <f>AD174-AE174</f>
        <v>0</v>
      </c>
    </row>
    <row r="175" spans="1:68" ht="69.75" hidden="1" customHeight="1" x14ac:dyDescent="0.5">
      <c r="A175" s="950">
        <v>29401</v>
      </c>
      <c r="B175" s="952" t="s">
        <v>57</v>
      </c>
      <c r="C175" s="954" t="s">
        <v>141</v>
      </c>
      <c r="D175" s="955"/>
      <c r="E175" s="32" t="s">
        <v>12</v>
      </c>
      <c r="F175" s="958"/>
      <c r="G175" s="65"/>
      <c r="H175" s="66"/>
      <c r="I175" s="57"/>
      <c r="J175" s="57"/>
      <c r="K175" s="67"/>
      <c r="L175" s="58"/>
      <c r="M175" s="67"/>
      <c r="N175" s="58"/>
      <c r="O175" s="67"/>
      <c r="P175" s="58"/>
      <c r="Q175" s="497"/>
      <c r="R175" s="58"/>
      <c r="S175" s="984"/>
      <c r="T175" s="507"/>
      <c r="U175" s="60"/>
      <c r="V175" s="68"/>
      <c r="W175" s="60"/>
      <c r="X175" s="68"/>
      <c r="Y175" s="69"/>
      <c r="Z175" s="483"/>
      <c r="AA175" s="973"/>
      <c r="AB175" s="103"/>
      <c r="AC175" s="10"/>
      <c r="AD175" s="103"/>
      <c r="AE175" s="104"/>
      <c r="AF175" s="104"/>
    </row>
    <row r="176" spans="1:68" ht="69.95" hidden="1" customHeight="1" x14ac:dyDescent="0.5">
      <c r="A176" s="930"/>
      <c r="B176" s="933"/>
      <c r="C176" s="935"/>
      <c r="D176" s="936"/>
      <c r="E176" s="13" t="s">
        <v>13</v>
      </c>
      <c r="F176" s="959"/>
      <c r="G176" s="72"/>
      <c r="H176" s="73"/>
      <c r="I176" s="61"/>
      <c r="J176" s="61"/>
      <c r="K176" s="74"/>
      <c r="L176" s="62"/>
      <c r="M176" s="74"/>
      <c r="N176" s="62"/>
      <c r="O176" s="74"/>
      <c r="P176" s="62"/>
      <c r="Q176" s="478"/>
      <c r="R176" s="62"/>
      <c r="S176" s="985"/>
      <c r="T176" s="70"/>
      <c r="U176" s="64"/>
      <c r="V176" s="75"/>
      <c r="W176" s="64"/>
      <c r="X176" s="75"/>
      <c r="Y176" s="76"/>
      <c r="Z176" s="477"/>
      <c r="AA176" s="974"/>
      <c r="AB176" s="11"/>
      <c r="AC176" s="21"/>
      <c r="AD176" s="11"/>
      <c r="AE176" s="71"/>
      <c r="AF176" s="71"/>
    </row>
    <row r="177" spans="1:32" ht="69.95" hidden="1" customHeight="1" thickBot="1" x14ac:dyDescent="0.55000000000000004">
      <c r="A177" s="951"/>
      <c r="B177" s="953"/>
      <c r="C177" s="956"/>
      <c r="D177" s="957"/>
      <c r="E177" s="47" t="s">
        <v>14</v>
      </c>
      <c r="F177" s="960"/>
      <c r="G177" s="48">
        <f>SUM(G175:G176)</f>
        <v>0</v>
      </c>
      <c r="H177" s="48">
        <v>0</v>
      </c>
      <c r="I177" s="49">
        <f>SUM(I175:I176)</f>
        <v>0</v>
      </c>
      <c r="J177" s="49">
        <f>SUM(J175:J176)</f>
        <v>0</v>
      </c>
      <c r="K177" s="50"/>
      <c r="L177" s="49">
        <f>SUM(L175:L176)</f>
        <v>0</v>
      </c>
      <c r="M177" s="50"/>
      <c r="N177" s="49">
        <f>N176+N175</f>
        <v>0</v>
      </c>
      <c r="O177" s="50"/>
      <c r="P177" s="49">
        <f>SUM(P175:P176)</f>
        <v>0</v>
      </c>
      <c r="Q177" s="496"/>
      <c r="R177" s="49">
        <f>SUM(R175:R176)</f>
        <v>0</v>
      </c>
      <c r="S177" s="986"/>
      <c r="T177" s="51"/>
      <c r="U177" s="52">
        <f>SUM(U175:U176)</f>
        <v>0</v>
      </c>
      <c r="V177" s="52"/>
      <c r="W177" s="52">
        <f>SUM(W175:W176)</f>
        <v>0</v>
      </c>
      <c r="X177" s="52">
        <f t="shared" ref="X177:Y177" si="92">SUM(X175:X176)</f>
        <v>0</v>
      </c>
      <c r="Y177" s="50">
        <f t="shared" si="92"/>
        <v>0</v>
      </c>
      <c r="Z177" s="476"/>
      <c r="AA177" s="975"/>
      <c r="AB177" s="29">
        <f>J177+L177+N177+P177+R177+U177+W177+Y177</f>
        <v>0</v>
      </c>
      <c r="AC177" s="28">
        <f>G177-AB177</f>
        <v>0</v>
      </c>
      <c r="AD177" s="29">
        <f>H177</f>
        <v>0</v>
      </c>
      <c r="AE177" s="30">
        <f>K177+M177+O177+Q177+T177+V177+X177+Z177</f>
        <v>0</v>
      </c>
      <c r="AF177" s="30">
        <f>AD177-AE177</f>
        <v>0</v>
      </c>
    </row>
    <row r="178" spans="1:32" ht="69.75" hidden="1" customHeight="1" x14ac:dyDescent="0.5">
      <c r="A178" s="950">
        <v>29605</v>
      </c>
      <c r="B178" s="952" t="s">
        <v>58</v>
      </c>
      <c r="C178" s="954" t="s">
        <v>177</v>
      </c>
      <c r="D178" s="955"/>
      <c r="E178" s="32" t="s">
        <v>12</v>
      </c>
      <c r="F178" s="958"/>
      <c r="G178" s="65"/>
      <c r="H178" s="66"/>
      <c r="I178" s="57"/>
      <c r="J178" s="57"/>
      <c r="K178" s="67"/>
      <c r="L178" s="58"/>
      <c r="M178" s="67"/>
      <c r="N178" s="58"/>
      <c r="O178" s="67"/>
      <c r="P178" s="58"/>
      <c r="Q178" s="497"/>
      <c r="R178" s="58"/>
      <c r="S178" s="970"/>
      <c r="T178" s="507"/>
      <c r="U178" s="60"/>
      <c r="V178" s="68"/>
      <c r="W178" s="60"/>
      <c r="X178" s="68"/>
      <c r="Y178" s="69"/>
      <c r="Z178" s="483"/>
      <c r="AA178" s="973"/>
      <c r="AB178" s="103"/>
      <c r="AC178" s="10"/>
      <c r="AD178" s="103"/>
      <c r="AE178" s="104"/>
      <c r="AF178" s="104"/>
    </row>
    <row r="179" spans="1:32" ht="69.95" hidden="1" customHeight="1" x14ac:dyDescent="0.5">
      <c r="A179" s="930"/>
      <c r="B179" s="933"/>
      <c r="C179" s="935"/>
      <c r="D179" s="936"/>
      <c r="E179" s="13" t="s">
        <v>13</v>
      </c>
      <c r="F179" s="959"/>
      <c r="G179" s="72"/>
      <c r="H179" s="73"/>
      <c r="I179" s="61"/>
      <c r="J179" s="61"/>
      <c r="K179" s="74"/>
      <c r="L179" s="62"/>
      <c r="M179" s="74"/>
      <c r="N179" s="62"/>
      <c r="O179" s="74"/>
      <c r="P179" s="62"/>
      <c r="Q179" s="478"/>
      <c r="R179" s="62"/>
      <c r="S179" s="971"/>
      <c r="T179" s="70"/>
      <c r="U179" s="64"/>
      <c r="V179" s="75"/>
      <c r="W179" s="64"/>
      <c r="X179" s="75"/>
      <c r="Y179" s="76"/>
      <c r="Z179" s="477"/>
      <c r="AA179" s="974"/>
      <c r="AB179" s="11"/>
      <c r="AC179" s="21"/>
      <c r="AD179" s="11"/>
      <c r="AE179" s="71"/>
      <c r="AF179" s="71"/>
    </row>
    <row r="180" spans="1:32" ht="69.95" hidden="1" customHeight="1" thickBot="1" x14ac:dyDescent="0.55000000000000004">
      <c r="A180" s="951"/>
      <c r="B180" s="953"/>
      <c r="C180" s="956"/>
      <c r="D180" s="957"/>
      <c r="E180" s="47" t="s">
        <v>14</v>
      </c>
      <c r="F180" s="960"/>
      <c r="G180" s="48">
        <f>SUM(G178:G179)</f>
        <v>0</v>
      </c>
      <c r="H180" s="48"/>
      <c r="I180" s="49">
        <f>SUM(I178:I179)</f>
        <v>0</v>
      </c>
      <c r="J180" s="49">
        <f>SUM(J178:J179)</f>
        <v>0</v>
      </c>
      <c r="K180" s="50"/>
      <c r="L180" s="49">
        <f>SUM(L178:L179)</f>
        <v>0</v>
      </c>
      <c r="M180" s="50"/>
      <c r="N180" s="49">
        <f>N179+N178</f>
        <v>0</v>
      </c>
      <c r="O180" s="50"/>
      <c r="P180" s="49">
        <f>SUM(P178:P179)</f>
        <v>0</v>
      </c>
      <c r="Q180" s="496"/>
      <c r="R180" s="49">
        <f>SUM(R178:R179)</f>
        <v>0</v>
      </c>
      <c r="S180" s="972"/>
      <c r="T180" s="51"/>
      <c r="U180" s="52">
        <f>SUM(U178:U179)</f>
        <v>0</v>
      </c>
      <c r="V180" s="52"/>
      <c r="W180" s="52">
        <f>SUM(W178:W179)</f>
        <v>0</v>
      </c>
      <c r="X180" s="52"/>
      <c r="Y180" s="50">
        <f t="shared" ref="Y180" si="93">SUM(Y178:Y179)</f>
        <v>0</v>
      </c>
      <c r="Z180" s="476"/>
      <c r="AA180" s="975"/>
      <c r="AB180" s="29">
        <f>J180+L180+N180+P180+R180+U180+W180+Y180</f>
        <v>0</v>
      </c>
      <c r="AC180" s="28">
        <f>G180-AB180</f>
        <v>0</v>
      </c>
      <c r="AD180" s="29">
        <f>H180</f>
        <v>0</v>
      </c>
      <c r="AE180" s="30">
        <f>K180+M180+O180+Q180+T180+V180+X180+Z180</f>
        <v>0</v>
      </c>
      <c r="AF180" s="30">
        <f>AD180-AE180</f>
        <v>0</v>
      </c>
    </row>
    <row r="181" spans="1:32" ht="69.75" hidden="1" customHeight="1" x14ac:dyDescent="0.5">
      <c r="A181" s="950">
        <v>30101</v>
      </c>
      <c r="B181" s="952" t="s">
        <v>1</v>
      </c>
      <c r="C181" s="954" t="s">
        <v>142</v>
      </c>
      <c r="D181" s="955"/>
      <c r="E181" s="32" t="s">
        <v>12</v>
      </c>
      <c r="F181" s="958"/>
      <c r="G181" s="65"/>
      <c r="H181" s="66"/>
      <c r="I181" s="57"/>
      <c r="J181" s="57"/>
      <c r="K181" s="67"/>
      <c r="L181" s="58"/>
      <c r="M181" s="67"/>
      <c r="N181" s="58"/>
      <c r="O181" s="67"/>
      <c r="P181" s="58"/>
      <c r="Q181" s="497"/>
      <c r="R181" s="58"/>
      <c r="S181" s="938"/>
      <c r="T181" s="507"/>
      <c r="U181" s="60"/>
      <c r="V181" s="68"/>
      <c r="W181" s="60"/>
      <c r="X181" s="68"/>
      <c r="Y181" s="69"/>
      <c r="Z181" s="483"/>
      <c r="AA181" s="973"/>
      <c r="AB181" s="103"/>
      <c r="AC181" s="10"/>
      <c r="AD181" s="103"/>
      <c r="AE181" s="104"/>
      <c r="AF181" s="104"/>
    </row>
    <row r="182" spans="1:32" ht="69.95" hidden="1" customHeight="1" x14ac:dyDescent="0.5">
      <c r="A182" s="930"/>
      <c r="B182" s="933"/>
      <c r="C182" s="935"/>
      <c r="D182" s="936"/>
      <c r="E182" s="13" t="s">
        <v>13</v>
      </c>
      <c r="F182" s="959"/>
      <c r="G182" s="72"/>
      <c r="H182" s="73"/>
      <c r="I182" s="61"/>
      <c r="J182" s="61"/>
      <c r="K182" s="74"/>
      <c r="L182" s="62"/>
      <c r="M182" s="74"/>
      <c r="N182" s="62"/>
      <c r="O182" s="74"/>
      <c r="P182" s="62"/>
      <c r="Q182" s="478"/>
      <c r="R182" s="62"/>
      <c r="S182" s="939"/>
      <c r="T182" s="70"/>
      <c r="U182" s="64"/>
      <c r="V182" s="75"/>
      <c r="W182" s="64"/>
      <c r="X182" s="75"/>
      <c r="Y182" s="76"/>
      <c r="Z182" s="477"/>
      <c r="AA182" s="974"/>
      <c r="AB182" s="11"/>
      <c r="AC182" s="21"/>
      <c r="AD182" s="11"/>
      <c r="AE182" s="71"/>
      <c r="AF182" s="71"/>
    </row>
    <row r="183" spans="1:32" ht="69.95" hidden="1" customHeight="1" thickBot="1" x14ac:dyDescent="0.55000000000000004">
      <c r="A183" s="951"/>
      <c r="B183" s="953"/>
      <c r="C183" s="956"/>
      <c r="D183" s="957"/>
      <c r="E183" s="47" t="s">
        <v>14</v>
      </c>
      <c r="F183" s="960"/>
      <c r="G183" s="48">
        <f>SUM(G181:G182)</f>
        <v>0</v>
      </c>
      <c r="H183" s="48">
        <v>0</v>
      </c>
      <c r="I183" s="49">
        <f>SUM(I181:I182)</f>
        <v>0</v>
      </c>
      <c r="J183" s="49">
        <f>SUM(J181:J182)</f>
        <v>0</v>
      </c>
      <c r="K183" s="50"/>
      <c r="L183" s="49">
        <f>SUM(L181:L182)</f>
        <v>0</v>
      </c>
      <c r="M183" s="50"/>
      <c r="N183" s="49">
        <f>N182+N181</f>
        <v>0</v>
      </c>
      <c r="O183" s="50"/>
      <c r="P183" s="49">
        <f>SUM(P181:P182)</f>
        <v>0</v>
      </c>
      <c r="Q183" s="496"/>
      <c r="R183" s="49">
        <f>SUM(R181:R182)</f>
        <v>0</v>
      </c>
      <c r="S183" s="940"/>
      <c r="T183" s="51"/>
      <c r="U183" s="52">
        <f>SUM(U181:U182)</f>
        <v>0</v>
      </c>
      <c r="V183" s="52"/>
      <c r="W183" s="52">
        <f>SUM(W181:W182)</f>
        <v>0</v>
      </c>
      <c r="X183" s="52">
        <f t="shared" ref="X183:Y183" si="94">SUM(X181:X182)</f>
        <v>0</v>
      </c>
      <c r="Y183" s="50">
        <f t="shared" si="94"/>
        <v>0</v>
      </c>
      <c r="Z183" s="476"/>
      <c r="AA183" s="975"/>
      <c r="AB183" s="29">
        <f>J183+L183+N183+P183+R183+U183+W183+Y183</f>
        <v>0</v>
      </c>
      <c r="AC183" s="28">
        <f>G183-AB183</f>
        <v>0</v>
      </c>
      <c r="AD183" s="29">
        <f>H183</f>
        <v>0</v>
      </c>
      <c r="AE183" s="30">
        <f>K183+M183+O183+Q183+T183+V183+X183+Z183</f>
        <v>0</v>
      </c>
      <c r="AF183" s="30">
        <f>AD183-AE183</f>
        <v>0</v>
      </c>
    </row>
    <row r="184" spans="1:32" ht="69.75" hidden="1" customHeight="1" x14ac:dyDescent="0.5">
      <c r="A184" s="950">
        <v>30401</v>
      </c>
      <c r="B184" s="952" t="s">
        <v>1</v>
      </c>
      <c r="C184" s="954" t="s">
        <v>89</v>
      </c>
      <c r="D184" s="955"/>
      <c r="E184" s="32" t="s">
        <v>12</v>
      </c>
      <c r="F184" s="958"/>
      <c r="G184" s="65">
        <v>0</v>
      </c>
      <c r="H184" s="66"/>
      <c r="I184" s="57"/>
      <c r="J184" s="57"/>
      <c r="K184" s="67"/>
      <c r="L184" s="58"/>
      <c r="M184" s="67"/>
      <c r="N184" s="58"/>
      <c r="O184" s="67"/>
      <c r="P184" s="58"/>
      <c r="Q184" s="497"/>
      <c r="R184" s="58"/>
      <c r="S184" s="938"/>
      <c r="T184" s="507"/>
      <c r="U184" s="60"/>
      <c r="V184" s="68"/>
      <c r="W184" s="60"/>
      <c r="X184" s="68"/>
      <c r="Y184" s="69"/>
      <c r="Z184" s="483"/>
      <c r="AA184" s="973"/>
      <c r="AB184" s="103"/>
      <c r="AC184" s="10"/>
      <c r="AD184" s="103"/>
      <c r="AE184" s="104"/>
      <c r="AF184" s="104"/>
    </row>
    <row r="185" spans="1:32" ht="69.95" hidden="1" customHeight="1" x14ac:dyDescent="0.5">
      <c r="A185" s="930"/>
      <c r="B185" s="933"/>
      <c r="C185" s="935"/>
      <c r="D185" s="936"/>
      <c r="E185" s="13" t="s">
        <v>13</v>
      </c>
      <c r="F185" s="959"/>
      <c r="G185" s="72"/>
      <c r="H185" s="73"/>
      <c r="I185" s="61"/>
      <c r="J185" s="61"/>
      <c r="K185" s="74"/>
      <c r="L185" s="62"/>
      <c r="M185" s="74"/>
      <c r="N185" s="62"/>
      <c r="O185" s="74"/>
      <c r="P185" s="62"/>
      <c r="Q185" s="478"/>
      <c r="R185" s="62"/>
      <c r="S185" s="939"/>
      <c r="T185" s="70"/>
      <c r="U185" s="64"/>
      <c r="V185" s="75"/>
      <c r="W185" s="64"/>
      <c r="X185" s="75"/>
      <c r="Y185" s="76"/>
      <c r="Z185" s="477"/>
      <c r="AA185" s="974"/>
      <c r="AB185" s="11"/>
      <c r="AC185" s="21"/>
      <c r="AD185" s="11"/>
      <c r="AE185" s="71"/>
      <c r="AF185" s="71"/>
    </row>
    <row r="186" spans="1:32" ht="69.95" hidden="1" customHeight="1" thickBot="1" x14ac:dyDescent="0.55000000000000004">
      <c r="A186" s="951"/>
      <c r="B186" s="953"/>
      <c r="C186" s="956"/>
      <c r="D186" s="957"/>
      <c r="E186" s="47" t="s">
        <v>14</v>
      </c>
      <c r="F186" s="960"/>
      <c r="G186" s="48">
        <f>SUM(G184:G185)</f>
        <v>0</v>
      </c>
      <c r="H186" s="48"/>
      <c r="I186" s="49">
        <f>SUM(I184:I185)</f>
        <v>0</v>
      </c>
      <c r="J186" s="49">
        <f>SUM(J184:J185)</f>
        <v>0</v>
      </c>
      <c r="K186" s="50"/>
      <c r="L186" s="49">
        <f>SUM(L184:L185)</f>
        <v>0</v>
      </c>
      <c r="M186" s="50"/>
      <c r="N186" s="49">
        <f>N185+N184</f>
        <v>0</v>
      </c>
      <c r="O186" s="50"/>
      <c r="P186" s="49">
        <f>SUM(P184:P185)</f>
        <v>0</v>
      </c>
      <c r="Q186" s="496"/>
      <c r="R186" s="49">
        <f>SUM(R184:R185)</f>
        <v>0</v>
      </c>
      <c r="S186" s="940"/>
      <c r="T186" s="51"/>
      <c r="U186" s="52">
        <f>SUM(U184:U185)</f>
        <v>0</v>
      </c>
      <c r="V186" s="52"/>
      <c r="W186" s="52">
        <f>SUM(W184:W185)</f>
        <v>0</v>
      </c>
      <c r="X186" s="52">
        <f t="shared" ref="X186:Y186" si="95">SUM(X184:X185)</f>
        <v>0</v>
      </c>
      <c r="Y186" s="50">
        <f t="shared" si="95"/>
        <v>0</v>
      </c>
      <c r="Z186" s="476"/>
      <c r="AA186" s="975"/>
      <c r="AB186" s="29">
        <f>J186+L186+N186+P186+R186+U186+W186+Y186</f>
        <v>0</v>
      </c>
      <c r="AC186" s="28">
        <f>G186-AB186</f>
        <v>0</v>
      </c>
      <c r="AD186" s="29">
        <f>H186</f>
        <v>0</v>
      </c>
      <c r="AE186" s="30">
        <f>K186+M186+O186+Q186+T186+V186+X186+Z186</f>
        <v>0</v>
      </c>
      <c r="AF186" s="30">
        <f>AD186-AE186</f>
        <v>0</v>
      </c>
    </row>
    <row r="187" spans="1:32" ht="69.75" hidden="1" customHeight="1" x14ac:dyDescent="0.5">
      <c r="A187" s="950">
        <v>30407</v>
      </c>
      <c r="B187" s="952" t="s">
        <v>83</v>
      </c>
      <c r="C187" s="954" t="s">
        <v>101</v>
      </c>
      <c r="D187" s="955"/>
      <c r="E187" s="32" t="s">
        <v>12</v>
      </c>
      <c r="F187" s="958"/>
      <c r="G187" s="65"/>
      <c r="H187" s="66"/>
      <c r="I187" s="57"/>
      <c r="J187" s="57"/>
      <c r="K187" s="67"/>
      <c r="L187" s="58"/>
      <c r="M187" s="67"/>
      <c r="N187" s="58"/>
      <c r="O187" s="67"/>
      <c r="P187" s="58"/>
      <c r="Q187" s="497"/>
      <c r="R187" s="58"/>
      <c r="S187" s="938"/>
      <c r="T187" s="507"/>
      <c r="U187" s="60"/>
      <c r="V187" s="68"/>
      <c r="W187" s="60"/>
      <c r="X187" s="68"/>
      <c r="Y187" s="69"/>
      <c r="Z187" s="483"/>
      <c r="AA187" s="491"/>
      <c r="AB187" s="103"/>
      <c r="AC187" s="10"/>
      <c r="AD187" s="103"/>
      <c r="AE187" s="104"/>
      <c r="AF187" s="104"/>
    </row>
    <row r="188" spans="1:32" ht="69.95" hidden="1" customHeight="1" x14ac:dyDescent="0.5">
      <c r="A188" s="930"/>
      <c r="B188" s="933"/>
      <c r="C188" s="935"/>
      <c r="D188" s="936"/>
      <c r="E188" s="13" t="s">
        <v>13</v>
      </c>
      <c r="F188" s="959"/>
      <c r="G188" s="72"/>
      <c r="H188" s="73"/>
      <c r="I188" s="61"/>
      <c r="J188" s="61"/>
      <c r="K188" s="74"/>
      <c r="L188" s="62"/>
      <c r="M188" s="74"/>
      <c r="N188" s="62"/>
      <c r="O188" s="74"/>
      <c r="P188" s="62"/>
      <c r="Q188" s="478"/>
      <c r="R188" s="62"/>
      <c r="S188" s="939"/>
      <c r="T188" s="70"/>
      <c r="U188" s="64"/>
      <c r="V188" s="75"/>
      <c r="W188" s="64"/>
      <c r="X188" s="75"/>
      <c r="Y188" s="76"/>
      <c r="Z188" s="477"/>
      <c r="AA188" s="492"/>
      <c r="AB188" s="11"/>
      <c r="AC188" s="21"/>
      <c r="AD188" s="11"/>
      <c r="AE188" s="71"/>
      <c r="AF188" s="71"/>
    </row>
    <row r="189" spans="1:32" ht="69.95" hidden="1" customHeight="1" thickBot="1" x14ac:dyDescent="0.55000000000000004">
      <c r="A189" s="951"/>
      <c r="B189" s="953"/>
      <c r="C189" s="956"/>
      <c r="D189" s="957"/>
      <c r="E189" s="47" t="s">
        <v>14</v>
      </c>
      <c r="F189" s="960"/>
      <c r="G189" s="48">
        <f>SUM(G187:G188)</f>
        <v>0</v>
      </c>
      <c r="H189" s="48"/>
      <c r="I189" s="49">
        <f>SUM(I187:I188)</f>
        <v>0</v>
      </c>
      <c r="J189" s="49">
        <f>SUM(J187:J188)</f>
        <v>0</v>
      </c>
      <c r="K189" s="50"/>
      <c r="L189" s="49">
        <f>SUM(L187:L188)</f>
        <v>0</v>
      </c>
      <c r="M189" s="50"/>
      <c r="N189" s="49">
        <f>N188+N187</f>
        <v>0</v>
      </c>
      <c r="O189" s="50"/>
      <c r="P189" s="49">
        <f>SUM(P187:P188)</f>
        <v>0</v>
      </c>
      <c r="Q189" s="496"/>
      <c r="R189" s="49">
        <f>SUM(R187:R188)</f>
        <v>0</v>
      </c>
      <c r="S189" s="940"/>
      <c r="T189" s="51"/>
      <c r="U189" s="52">
        <f>SUM(U187:U188)</f>
        <v>0</v>
      </c>
      <c r="V189" s="52"/>
      <c r="W189" s="52">
        <f>SUM(W187:W188)</f>
        <v>0</v>
      </c>
      <c r="X189" s="52"/>
      <c r="Y189" s="50">
        <f t="shared" ref="Y189" si="96">SUM(Y187:Y188)</f>
        <v>0</v>
      </c>
      <c r="Z189" s="476"/>
      <c r="AA189" s="493"/>
      <c r="AB189" s="29">
        <f>J189+L189+N189+P189+R189+U189+W189+Y189</f>
        <v>0</v>
      </c>
      <c r="AC189" s="28">
        <f>G189-AB189</f>
        <v>0</v>
      </c>
      <c r="AD189" s="29">
        <f>H189</f>
        <v>0</v>
      </c>
      <c r="AE189" s="30">
        <f>K189+M189+O189+Q189+T189+V189+X189+Z189</f>
        <v>0</v>
      </c>
      <c r="AF189" s="30">
        <f>AD189-AE189</f>
        <v>0</v>
      </c>
    </row>
    <row r="190" spans="1:32" ht="69.75" hidden="1" customHeight="1" x14ac:dyDescent="0.5">
      <c r="A190" s="950">
        <v>30401</v>
      </c>
      <c r="B190" s="952" t="s">
        <v>1</v>
      </c>
      <c r="C190" s="954" t="s">
        <v>165</v>
      </c>
      <c r="D190" s="955"/>
      <c r="E190" s="32" t="s">
        <v>12</v>
      </c>
      <c r="F190" s="958"/>
      <c r="G190" s="65"/>
      <c r="H190" s="66"/>
      <c r="I190" s="57"/>
      <c r="J190" s="57"/>
      <c r="K190" s="67"/>
      <c r="L190" s="58"/>
      <c r="M190" s="67"/>
      <c r="N190" s="58"/>
      <c r="O190" s="67"/>
      <c r="P190" s="58"/>
      <c r="Q190" s="497"/>
      <c r="R190" s="58"/>
      <c r="S190" s="961"/>
      <c r="T190" s="507"/>
      <c r="U190" s="60"/>
      <c r="V190" s="68"/>
      <c r="W190" s="60"/>
      <c r="X190" s="68"/>
      <c r="Y190" s="69"/>
      <c r="Z190" s="483"/>
      <c r="AA190" s="973"/>
      <c r="AB190" s="103"/>
      <c r="AC190" s="10"/>
      <c r="AD190" s="103"/>
      <c r="AE190" s="104"/>
      <c r="AF190" s="104"/>
    </row>
    <row r="191" spans="1:32" ht="69.95" hidden="1" customHeight="1" x14ac:dyDescent="0.5">
      <c r="A191" s="930"/>
      <c r="B191" s="933"/>
      <c r="C191" s="935"/>
      <c r="D191" s="936"/>
      <c r="E191" s="13" t="s">
        <v>13</v>
      </c>
      <c r="F191" s="959"/>
      <c r="G191" s="72"/>
      <c r="H191" s="73"/>
      <c r="I191" s="61"/>
      <c r="J191" s="61"/>
      <c r="K191" s="74"/>
      <c r="L191" s="62"/>
      <c r="M191" s="74"/>
      <c r="N191" s="62"/>
      <c r="O191" s="74"/>
      <c r="P191" s="62"/>
      <c r="Q191" s="478"/>
      <c r="R191" s="62"/>
      <c r="S191" s="962"/>
      <c r="T191" s="70"/>
      <c r="U191" s="64"/>
      <c r="V191" s="75"/>
      <c r="W191" s="64"/>
      <c r="X191" s="75"/>
      <c r="Y191" s="76"/>
      <c r="Z191" s="477"/>
      <c r="AA191" s="974"/>
      <c r="AB191" s="11"/>
      <c r="AC191" s="21"/>
      <c r="AD191" s="11"/>
      <c r="AE191" s="71"/>
      <c r="AF191" s="71"/>
    </row>
    <row r="192" spans="1:32" ht="69.95" hidden="1" customHeight="1" thickBot="1" x14ac:dyDescent="0.55000000000000004">
      <c r="A192" s="951"/>
      <c r="B192" s="953"/>
      <c r="C192" s="956"/>
      <c r="D192" s="957"/>
      <c r="E192" s="47" t="s">
        <v>14</v>
      </c>
      <c r="F192" s="960"/>
      <c r="G192" s="48">
        <f>SUM(G190:G191)</f>
        <v>0</v>
      </c>
      <c r="H192" s="48"/>
      <c r="I192" s="49">
        <f>SUM(I190:I191)</f>
        <v>0</v>
      </c>
      <c r="J192" s="49">
        <f>SUM(J190:J191)</f>
        <v>0</v>
      </c>
      <c r="K192" s="50"/>
      <c r="L192" s="49">
        <f>SUM(L190:L191)</f>
        <v>0</v>
      </c>
      <c r="M192" s="50"/>
      <c r="N192" s="49">
        <f>N191+N190</f>
        <v>0</v>
      </c>
      <c r="O192" s="50"/>
      <c r="P192" s="49">
        <f>SUM(P190:P191)</f>
        <v>0</v>
      </c>
      <c r="Q192" s="496"/>
      <c r="R192" s="49">
        <f>SUM(R190:R191)</f>
        <v>0</v>
      </c>
      <c r="S192" s="963"/>
      <c r="T192" s="51"/>
      <c r="U192" s="52">
        <f>SUM(U190:U191)</f>
        <v>0</v>
      </c>
      <c r="V192" s="52"/>
      <c r="W192" s="52">
        <f>SUM(W190:W191)</f>
        <v>0</v>
      </c>
      <c r="X192" s="52"/>
      <c r="Y192" s="50">
        <f t="shared" ref="Y192" si="97">SUM(Y190:Y191)</f>
        <v>0</v>
      </c>
      <c r="Z192" s="476"/>
      <c r="AA192" s="975"/>
      <c r="AB192" s="29">
        <f>J192+L192+N192+P192+R192+U192+W192+Y192</f>
        <v>0</v>
      </c>
      <c r="AC192" s="28">
        <f>G192-AB192</f>
        <v>0</v>
      </c>
      <c r="AD192" s="29">
        <f>H192</f>
        <v>0</v>
      </c>
      <c r="AE192" s="30">
        <f>K192+M192+O192+Q192+T192+V192+X192+Z192</f>
        <v>0</v>
      </c>
      <c r="AF192" s="30">
        <f>AD192-AE192</f>
        <v>0</v>
      </c>
    </row>
    <row r="193" spans="1:67" ht="69.75" hidden="1" customHeight="1" x14ac:dyDescent="0.5">
      <c r="A193" s="950">
        <v>30501</v>
      </c>
      <c r="B193" s="952" t="s">
        <v>1</v>
      </c>
      <c r="C193" s="954" t="s">
        <v>155</v>
      </c>
      <c r="D193" s="955"/>
      <c r="E193" s="32" t="s">
        <v>12</v>
      </c>
      <c r="F193" s="958"/>
      <c r="G193" s="65"/>
      <c r="H193" s="66"/>
      <c r="I193" s="57"/>
      <c r="J193" s="57"/>
      <c r="K193" s="67"/>
      <c r="L193" s="58"/>
      <c r="M193" s="67"/>
      <c r="N193" s="58"/>
      <c r="O193" s="67"/>
      <c r="P193" s="58"/>
      <c r="Q193" s="497"/>
      <c r="R193" s="58"/>
      <c r="S193" s="938"/>
      <c r="T193" s="507"/>
      <c r="U193" s="60"/>
      <c r="V193" s="68"/>
      <c r="W193" s="60"/>
      <c r="X193" s="68"/>
      <c r="Y193" s="69"/>
      <c r="Z193" s="483"/>
      <c r="AA193" s="973"/>
      <c r="AB193" s="103"/>
      <c r="AC193" s="10"/>
      <c r="AD193" s="103"/>
      <c r="AE193" s="104"/>
      <c r="AF193" s="104"/>
    </row>
    <row r="194" spans="1:67" ht="69.95" hidden="1" customHeight="1" x14ac:dyDescent="0.5">
      <c r="A194" s="930"/>
      <c r="B194" s="933"/>
      <c r="C194" s="935"/>
      <c r="D194" s="936"/>
      <c r="E194" s="13" t="s">
        <v>13</v>
      </c>
      <c r="F194" s="959"/>
      <c r="G194" s="72"/>
      <c r="H194" s="73"/>
      <c r="I194" s="61"/>
      <c r="J194" s="61"/>
      <c r="K194" s="74"/>
      <c r="L194" s="62"/>
      <c r="M194" s="74"/>
      <c r="N194" s="62"/>
      <c r="O194" s="74"/>
      <c r="P194" s="62"/>
      <c r="Q194" s="478"/>
      <c r="R194" s="62"/>
      <c r="S194" s="939"/>
      <c r="T194" s="70"/>
      <c r="U194" s="64"/>
      <c r="V194" s="75"/>
      <c r="W194" s="64"/>
      <c r="X194" s="75"/>
      <c r="Y194" s="76"/>
      <c r="Z194" s="477"/>
      <c r="AA194" s="974"/>
      <c r="AB194" s="11"/>
      <c r="AC194" s="21"/>
      <c r="AD194" s="11"/>
      <c r="AE194" s="71"/>
      <c r="AF194" s="71"/>
    </row>
    <row r="195" spans="1:67" ht="69.95" hidden="1" customHeight="1" thickBot="1" x14ac:dyDescent="0.55000000000000004">
      <c r="A195" s="951"/>
      <c r="B195" s="953"/>
      <c r="C195" s="956"/>
      <c r="D195" s="957"/>
      <c r="E195" s="47" t="s">
        <v>14</v>
      </c>
      <c r="F195" s="960"/>
      <c r="G195" s="48">
        <f>SUM(G193:G194)</f>
        <v>0</v>
      </c>
      <c r="H195" s="48"/>
      <c r="I195" s="49">
        <f>SUM(I193:I194)</f>
        <v>0</v>
      </c>
      <c r="J195" s="49">
        <f>SUM(J193:J194)</f>
        <v>0</v>
      </c>
      <c r="K195" s="50"/>
      <c r="L195" s="49">
        <f>SUM(L193:L194)</f>
        <v>0</v>
      </c>
      <c r="M195" s="50"/>
      <c r="N195" s="49">
        <f>N194+N193</f>
        <v>0</v>
      </c>
      <c r="O195" s="50"/>
      <c r="P195" s="49">
        <f>SUM(P193:P194)</f>
        <v>0</v>
      </c>
      <c r="Q195" s="496"/>
      <c r="R195" s="49">
        <f>SUM(R193:R194)</f>
        <v>0</v>
      </c>
      <c r="S195" s="940"/>
      <c r="T195" s="51"/>
      <c r="U195" s="52">
        <f>SUM(U193:U194)</f>
        <v>0</v>
      </c>
      <c r="V195" s="52"/>
      <c r="W195" s="52">
        <f>SUM(W193:W194)</f>
        <v>0</v>
      </c>
      <c r="X195" s="52"/>
      <c r="Y195" s="50">
        <f t="shared" ref="Y195" si="98">SUM(Y193:Y194)</f>
        <v>0</v>
      </c>
      <c r="Z195" s="476"/>
      <c r="AA195" s="975"/>
      <c r="AB195" s="29">
        <f>J195+L195+N195+P195+R195+U195+W195+Y195</f>
        <v>0</v>
      </c>
      <c r="AC195" s="28">
        <f>G195-AB195</f>
        <v>0</v>
      </c>
      <c r="AD195" s="29">
        <f>H195</f>
        <v>0</v>
      </c>
      <c r="AE195" s="30">
        <f>K195+M195+O195+Q195+T195+V195+X195+Z195</f>
        <v>0</v>
      </c>
      <c r="AF195" s="30">
        <f>AD195-AE195</f>
        <v>0</v>
      </c>
    </row>
    <row r="196" spans="1:67" ht="69.75" hidden="1" customHeight="1" x14ac:dyDescent="0.5">
      <c r="A196" s="950"/>
      <c r="B196" s="952"/>
      <c r="C196" s="954"/>
      <c r="D196" s="955"/>
      <c r="E196" s="32" t="s">
        <v>12</v>
      </c>
      <c r="F196" s="958"/>
      <c r="G196" s="65"/>
      <c r="H196" s="66"/>
      <c r="I196" s="57"/>
      <c r="J196" s="57"/>
      <c r="K196" s="69"/>
      <c r="L196" s="58"/>
      <c r="M196" s="69"/>
      <c r="N196" s="58"/>
      <c r="O196" s="69"/>
      <c r="P196" s="58"/>
      <c r="Q196" s="503"/>
      <c r="R196" s="58"/>
      <c r="S196" s="938"/>
      <c r="T196" s="59"/>
      <c r="U196" s="60"/>
      <c r="V196" s="60"/>
      <c r="W196" s="60"/>
      <c r="X196" s="60"/>
      <c r="Y196" s="69"/>
      <c r="Z196" s="484"/>
      <c r="AA196" s="973"/>
      <c r="AB196" s="103"/>
      <c r="AC196" s="10"/>
      <c r="AD196" s="103"/>
      <c r="AE196" s="104"/>
      <c r="AF196" s="104"/>
    </row>
    <row r="197" spans="1:67" ht="69.95" hidden="1" customHeight="1" x14ac:dyDescent="0.5">
      <c r="A197" s="930"/>
      <c r="B197" s="933"/>
      <c r="C197" s="935"/>
      <c r="D197" s="936"/>
      <c r="E197" s="13" t="s">
        <v>13</v>
      </c>
      <c r="F197" s="959"/>
      <c r="G197" s="72"/>
      <c r="H197" s="73"/>
      <c r="I197" s="61"/>
      <c r="J197" s="61"/>
      <c r="K197" s="76"/>
      <c r="L197" s="62"/>
      <c r="M197" s="76"/>
      <c r="N197" s="62"/>
      <c r="O197" s="76"/>
      <c r="P197" s="62"/>
      <c r="Q197" s="482"/>
      <c r="R197" s="62"/>
      <c r="S197" s="939"/>
      <c r="T197" s="63"/>
      <c r="U197" s="64"/>
      <c r="V197" s="64"/>
      <c r="W197" s="64"/>
      <c r="X197" s="64"/>
      <c r="Y197" s="76"/>
      <c r="Z197" s="485"/>
      <c r="AA197" s="974"/>
      <c r="AB197" s="11"/>
      <c r="AC197" s="21"/>
      <c r="AD197" s="11"/>
      <c r="AE197" s="71"/>
      <c r="AF197" s="71"/>
    </row>
    <row r="198" spans="1:67" ht="69.95" hidden="1" customHeight="1" thickBot="1" x14ac:dyDescent="0.55000000000000004">
      <c r="A198" s="951"/>
      <c r="B198" s="953"/>
      <c r="C198" s="956"/>
      <c r="D198" s="957"/>
      <c r="E198" s="47" t="s">
        <v>14</v>
      </c>
      <c r="F198" s="960"/>
      <c r="G198" s="48">
        <f>SUM(G196:G197)</f>
        <v>0</v>
      </c>
      <c r="H198" s="48"/>
      <c r="I198" s="49">
        <f>SUM(I196:I197)</f>
        <v>0</v>
      </c>
      <c r="J198" s="49">
        <f>SUM(J196:J197)</f>
        <v>0</v>
      </c>
      <c r="K198" s="50"/>
      <c r="L198" s="49">
        <f>SUM(L196:L197)</f>
        <v>0</v>
      </c>
      <c r="M198" s="50"/>
      <c r="N198" s="49">
        <f>N197+N196</f>
        <v>0</v>
      </c>
      <c r="O198" s="50"/>
      <c r="P198" s="49">
        <f>SUM(P196:P197)</f>
        <v>0</v>
      </c>
      <c r="Q198" s="496"/>
      <c r="R198" s="49">
        <f>SUM(R196:R197)</f>
        <v>0</v>
      </c>
      <c r="S198" s="940"/>
      <c r="T198" s="51"/>
      <c r="U198" s="52">
        <f>SUM(U196:U197)</f>
        <v>0</v>
      </c>
      <c r="V198" s="52"/>
      <c r="W198" s="52">
        <f>SUM(W196:W197)</f>
        <v>0</v>
      </c>
      <c r="X198" s="52">
        <f t="shared" ref="X198:Y198" si="99">SUM(X196:X197)</f>
        <v>0</v>
      </c>
      <c r="Y198" s="50">
        <f t="shared" si="99"/>
        <v>0</v>
      </c>
      <c r="Z198" s="476"/>
      <c r="AA198" s="975"/>
      <c r="AB198" s="29">
        <f>J198+L198+N198+P198+R198+U198+W198+Y198</f>
        <v>0</v>
      </c>
      <c r="AC198" s="28">
        <f>G198-AB198</f>
        <v>0</v>
      </c>
      <c r="AD198" s="29">
        <f>H198</f>
        <v>0</v>
      </c>
      <c r="AE198" s="30">
        <f>K198+M198+O198+Q198+T198+V198+X198+Z198</f>
        <v>0</v>
      </c>
      <c r="AF198" s="30">
        <f>AD198-AE198</f>
        <v>0</v>
      </c>
    </row>
    <row r="199" spans="1:67" s="111" customFormat="1" ht="69.95" customHeight="1" x14ac:dyDescent="0.5">
      <c r="A199" s="421"/>
      <c r="B199" s="422"/>
      <c r="C199" s="1003" t="s">
        <v>4</v>
      </c>
      <c r="D199" s="1004"/>
      <c r="E199" s="433" t="s">
        <v>12</v>
      </c>
      <c r="F199" s="106"/>
      <c r="G199" s="431">
        <f>G7+G10+G16+G13+G22+G25+G28+G31+G34+G40+G43+G46+G49+G52+G55+G58+G67+G70+G73+G76+G79+G82+G85+G88+G91+G94+G97+G100+G103+G106+G109+G124+G127+G130+G133+G136+G139+G142+G145+G148+G151+G154+G157+G160+G169+G172+G175+G181+G184+G187+G193+G196+G37+G61+G64+G190+G115+G19+G112+G118+G178+G163+G121+G166</f>
        <v>21036</v>
      </c>
      <c r="H199" s="1009"/>
      <c r="I199" s="431">
        <f t="shared" ref="I199:R199" si="100">I7+I10+I16+I13+I22+I25+I28+I31+I34+I40+I43+I46+I49+I52+I55+I58+I67+I70+I73+I76+I79+I82+I85+I88+I91+I94+I97+I100+I103+I106+I109+I124+I127+I130+I133+I136+I139+I142+I145+I148+I151+I154+I157+I160+I169+I172+I175+I181+I184+I187+I193+I196+I37+I61+I64+I190+I115+I19+I112+I118+I178+I163+I121+I166</f>
        <v>0</v>
      </c>
      <c r="J199" s="431">
        <f t="shared" si="100"/>
        <v>1036</v>
      </c>
      <c r="K199" s="431">
        <f t="shared" si="100"/>
        <v>0</v>
      </c>
      <c r="L199" s="431">
        <f t="shared" si="100"/>
        <v>0</v>
      </c>
      <c r="M199" s="431">
        <f t="shared" si="100"/>
        <v>0</v>
      </c>
      <c r="N199" s="431">
        <f t="shared" si="100"/>
        <v>0</v>
      </c>
      <c r="O199" s="431">
        <f t="shared" si="100"/>
        <v>0</v>
      </c>
      <c r="P199" s="431">
        <f t="shared" si="100"/>
        <v>0</v>
      </c>
      <c r="Q199" s="504">
        <f t="shared" si="100"/>
        <v>0</v>
      </c>
      <c r="R199" s="431">
        <f t="shared" si="100"/>
        <v>0</v>
      </c>
      <c r="S199" s="1011"/>
      <c r="T199" s="508" t="e">
        <f>T7+T10+T16+T22+T25+T28+T31+T34+T40+T43+T46+T49+T52+T55+T58+T67+#REF!+T70+T73+T76+T79+T82+T85+T88+T91+T94+T97+T100+T103+T106+T109+T124+T127+T130+T133+T136+T139+T142+T145</f>
        <v>#REF!</v>
      </c>
      <c r="U199" s="431">
        <f t="shared" ref="U199:V201" si="101">U7+U10+U16+U13+U22+U25+U28+U31+U34+U40+U43+U46+U49+U52+U55+U58+U67+U70+U73+U76+U79+U82+U85+U88+U91+U94+U97+U100+U103+U106+U109+U124+U127+U130+U133+U136+U139+U142+U145+U148+U151+U154+U157+U160+U169+U172+U175+U181+U184+U187+U193+U196+U37+U61+U64+U190+U115+U19+U112+U118+U178+U163</f>
        <v>0</v>
      </c>
      <c r="V199" s="431">
        <f t="shared" si="101"/>
        <v>0</v>
      </c>
      <c r="W199" s="431">
        <f t="shared" ref="W199:Y199" si="102">W7+W10+W16+W13+W22+W25+W28+W31+W34+W40+W43+W46+W49+W52+W55+W58+W67+W70+W73+W76+W79+W82+W85+W88+W91+W94+W97+W100+W103+W106+W109+W124+W127+W130+W133+W136+W139+W142+W145+W148+W151+W154+W157+W160+W169+W172+W175+W181+W184+W187+W193+W196+W37+W61+W64+W190+W115+W19+W112+W118+W178+W163+W121+W166</f>
        <v>0</v>
      </c>
      <c r="X199" s="431">
        <f t="shared" si="102"/>
        <v>0</v>
      </c>
      <c r="Y199" s="431">
        <f t="shared" si="102"/>
        <v>20000</v>
      </c>
      <c r="Z199" s="486"/>
      <c r="AA199" s="1014"/>
      <c r="AB199" s="488" t="e">
        <f>AB7+AB10+AB16+AB22+AB25+AB28+AB31+AB34+AB40+AB43+AB46+AB49+AB52+AB55+AB58+AB67+#REF!+AB70+AB73+AB76+AB79+AB82+AB85+AB88+AB91+AB94+AB97+AB100+AB103+AB106+AB109+AB124+AB127+AB130+AB133+AB136+AB139+AB142+AB145+AB148+AB151+AB154+AB157+AB160</f>
        <v>#REF!</v>
      </c>
      <c r="AC199" s="108" t="e">
        <f>AC7+AC10+AC16+AC22+AC25+AC28+AC31+AC34+AC40+AC43+AC46+AC49+AC52+AC55+AC58+AC67+#REF!+AC70+AC73+AC76+AC79+AC82+AC85+AC88+AC91+AC94+AC97+AC100+AC103+AC106+AC109+AC124+AC127+AC130+AC133+AC136+AC139+AC142+AC145+AC148+AC151+AC154+AC157</f>
        <v>#REF!</v>
      </c>
      <c r="AD199" s="109"/>
      <c r="AE199" s="110" t="e">
        <f>AE7+AE10+AE16+AE22+AE25+AE28+AE31+AE34+AE40+AE43+AE46+AE49+AE52+AE55+AE58+AE67+#REF!+AE70+AE73+AE76+AE79+AE82+AE85+AE88+AE91+AE94+AE97+AE100+AE103+AE106+AE109+AE124+AE127+AE130+AE133+AE136+AE139+AE142+AE145</f>
        <v>#REF!</v>
      </c>
      <c r="AF199" s="110" t="e">
        <f>AF7+AF10+AF16+AF22+AF25+AF28+AF31+AF34+AF40+AF43+AF46+AF49+AF52+AF55+AF58+AF67+#REF!+AF70+AF73+AF76+AF79+AF82+AF85+AF88+AF91+AF94+AF97+AF100+AF103+AF106+AF109+AF124+AF127+AF130+AF133+AF136+AF139+AF142+AF145</f>
        <v>#REF!</v>
      </c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</row>
    <row r="200" spans="1:67" s="111" customFormat="1" ht="69.95" customHeight="1" thickBot="1" x14ac:dyDescent="0.55000000000000004">
      <c r="A200" s="421"/>
      <c r="B200" s="422"/>
      <c r="C200" s="1005"/>
      <c r="D200" s="1006"/>
      <c r="E200" s="434" t="s">
        <v>13</v>
      </c>
      <c r="F200" s="112"/>
      <c r="G200" s="107">
        <f t="shared" ref="G200:R201" si="103">G8+G11+G17+G14+G23+G26+G29+G32+G35+G41+G44+G47+G50+G53+G56+G59+G68+G71+G74+G77+G80+G83+G86+G89+G92+G95+G98+G101+G104+G107+G110+G125+G128+G131+G134+G137+G140+G143+G146+G149+G152+G155+G158+G161+G170+G173+G176+G182+G185+G188+G194+G197+G38+G62+G65+G191+G116+G20+G113+G119+G179+G164+G122+G167</f>
        <v>0</v>
      </c>
      <c r="H200" s="1010"/>
      <c r="I200" s="107">
        <f t="shared" si="103"/>
        <v>0</v>
      </c>
      <c r="J200" s="107">
        <f t="shared" si="103"/>
        <v>0</v>
      </c>
      <c r="K200" s="107">
        <f t="shared" si="103"/>
        <v>0</v>
      </c>
      <c r="L200" s="107">
        <f t="shared" si="103"/>
        <v>0</v>
      </c>
      <c r="M200" s="107">
        <f t="shared" si="103"/>
        <v>0</v>
      </c>
      <c r="N200" s="107">
        <f t="shared" si="103"/>
        <v>0</v>
      </c>
      <c r="O200" s="107">
        <f t="shared" si="103"/>
        <v>0</v>
      </c>
      <c r="P200" s="107">
        <f t="shared" si="103"/>
        <v>0</v>
      </c>
      <c r="Q200" s="505">
        <f t="shared" si="103"/>
        <v>0</v>
      </c>
      <c r="R200" s="107">
        <f t="shared" si="103"/>
        <v>0</v>
      </c>
      <c r="S200" s="1012"/>
      <c r="T200" s="509" t="e">
        <f>T8+T11+T17+T23+T26+T29+T32+T35+T41+T44+T47+T50+T53+T56+T59+T68+#REF!+T71+T74+T77+T80+T83+T86+T89+T92+T95+T98+T101+T104+T107+T110+T125+T128+T131+T134+T137+T140+T143+T146</f>
        <v>#REF!</v>
      </c>
      <c r="U200" s="107">
        <f t="shared" si="101"/>
        <v>0</v>
      </c>
      <c r="V200" s="107">
        <f t="shared" si="101"/>
        <v>0</v>
      </c>
      <c r="W200" s="107">
        <f t="shared" ref="W200:Y200" si="104">W8+W11+W17+W14+W23+W26+W29+W32+W35+W41+W44+W47+W50+W53+W56+W59+W68+W71+W74+W77+W80+W83+W86+W89+W92+W95+W98+W101+W104+W107+W110+W125+W128+W131+W134+W137+W140+W143+W146+W149+W152+W155+W158+W161+W170+W173+W176+W182+W185+W188+W194+W197+W38+W62+W65+W191+W116+W20+W113+W119+W179+W164+W122+W167</f>
        <v>0</v>
      </c>
      <c r="X200" s="107">
        <f t="shared" si="104"/>
        <v>0</v>
      </c>
      <c r="Y200" s="107">
        <f t="shared" si="104"/>
        <v>0</v>
      </c>
      <c r="Z200" s="486"/>
      <c r="AA200" s="1015"/>
      <c r="AB200" s="488" t="e">
        <f>AB8+AB11+AB17+AB23+AB26+AB29+AB32+AB35+AB41+AB44+AB47+AB50+AB53+AB56+AB59+AB68+#REF!+AB71+AB74+AB77+AB80+AB83+AB86+AB89+AB92+AB95+AB98+AB101+AB104+AB107+AB110+AB125+AB128+AB131+AB134+AB137+AB140+AB143+AB146+AB149+AB152+AB155+AB158+AB161</f>
        <v>#REF!</v>
      </c>
      <c r="AC200" s="108" t="e">
        <f>AC8+AC11+AC17+AC23+AC26+AC29+AC32+AC35+AC41+AC44+AC47+AC50+AC53+AC56+AC59+AC68+#REF!+AC71+AC74+AC77+AC80+AC83+AC86+AC89+AC92+AC95+AC98+AC101+AC104+AC107+AC110+AC125+AC128+AC131+AC134+AC137+AC140+AC143+AC146+AC149+AC152+AC155+AC158</f>
        <v>#REF!</v>
      </c>
      <c r="AD200" s="109"/>
      <c r="AE200" s="110" t="e">
        <f>AE8+AE11+AE17+AE23+AE26+AE29+AE32+AE35+AE41+AE44+AE47+AE50+AE53+AE56+AE59+AE68+#REF!+AE71+AE74+AE77+AE80+AE83+AE86+AE89+AE92+AE95+AE98+AE101+AE104+AE107+AE110+AE125+AE128+AE131+AE134+AE137+AE140+AE143+AE146</f>
        <v>#REF!</v>
      </c>
      <c r="AF200" s="110" t="e">
        <f>AF8+AF11+AF17+AF23+AF26+AF29+AF32+AF35+AF41+AF44+AF47+AF50+AF53+AF56+AF59+AF68+#REF!+AF71+AF74+AF77+AF80+AF83+AF86+AF89+AF92+AF95+AF98+AF101+AF104+AF107+AF110+AF125+AF128+AF131+AF134+AF137+AF140+AF143+AF146</f>
        <v>#REF!</v>
      </c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</row>
    <row r="201" spans="1:67" s="111" customFormat="1" ht="69.95" customHeight="1" thickBot="1" x14ac:dyDescent="0.55000000000000004">
      <c r="A201" s="421"/>
      <c r="B201" s="422"/>
      <c r="C201" s="1007"/>
      <c r="D201" s="1008"/>
      <c r="E201" s="435" t="s">
        <v>14</v>
      </c>
      <c r="F201" s="436"/>
      <c r="G201" s="437">
        <f t="shared" si="103"/>
        <v>21036</v>
      </c>
      <c r="H201" s="437" t="e">
        <f>H9+H12+H18+H15+H24+H27+H30+H33+H36+H42+H45+H48+H51+H54+H57+H60+H69+#REF!+H72+H75+H78+H81+H84+H87+H90+H93+H96+H99+H102+H105+H108+H111+H126+H129+H132+H135+H138+H141+H144+H147+H150+H153+H156+H159+H162+H171+H174+H177+H183+H186+H189+H195+H198+H39+H63+H66+H192</f>
        <v>#REF!</v>
      </c>
      <c r="I201" s="437">
        <f t="shared" si="103"/>
        <v>0</v>
      </c>
      <c r="J201" s="437">
        <f t="shared" si="103"/>
        <v>1036</v>
      </c>
      <c r="K201" s="437">
        <f t="shared" si="103"/>
        <v>0</v>
      </c>
      <c r="L201" s="437">
        <f t="shared" si="103"/>
        <v>0</v>
      </c>
      <c r="M201" s="437">
        <f t="shared" si="103"/>
        <v>0</v>
      </c>
      <c r="N201" s="437">
        <f t="shared" si="103"/>
        <v>0</v>
      </c>
      <c r="O201" s="437">
        <f t="shared" si="103"/>
        <v>0</v>
      </c>
      <c r="P201" s="437">
        <f t="shared" si="103"/>
        <v>0</v>
      </c>
      <c r="Q201" s="487">
        <f t="shared" si="103"/>
        <v>0</v>
      </c>
      <c r="R201" s="432">
        <f t="shared" si="103"/>
        <v>0</v>
      </c>
      <c r="S201" s="1013"/>
      <c r="T201" s="510" t="e">
        <f>T9+T12+T18+T15+T24+T27+T30+T33+T36+T42+T45+T48+T51+T54+T57+T60+T69+#REF!+T72+T75+T78+T81+T84+T87+T90+T93+T96+T99+T102+T105+T108+T111+T126+T129+T132+T135+T138+T141+T144+T147+T150+T153+T156+T159+T162+T171+T174+T177+T183+T186+T189+T195+T198+T39+T63+T66+T192</f>
        <v>#REF!</v>
      </c>
      <c r="U201" s="437">
        <f t="shared" si="101"/>
        <v>0</v>
      </c>
      <c r="V201" s="437">
        <f t="shared" si="101"/>
        <v>0</v>
      </c>
      <c r="W201" s="437">
        <f t="shared" ref="W201:Y201" si="105">W9+W12+W18+W15+W24+W27+W30+W33+W36+W42+W45+W48+W51+W54+W57+W60+W69+W72+W75+W78+W81+W84+W87+W90+W93+W96+W99+W102+W105+W108+W111+W126+W129+W132+W135+W138+W141+W144+W147+W150+W153+W156+W159+W162+W171+W174+W177+W183+W186+W189+W195+W198+W39+W63+W66+W192+W117+W21+W114+W120+W180+W165+W123+W168</f>
        <v>0</v>
      </c>
      <c r="X201" s="437">
        <f t="shared" si="105"/>
        <v>0</v>
      </c>
      <c r="Y201" s="437">
        <f t="shared" si="105"/>
        <v>20000</v>
      </c>
      <c r="Z201" s="487" t="e">
        <f>Z9+Z12+Z18+Z15+Z24+Z27+Z30+Z33+Z36+Z42+Z45+Z48+Z51+Z54+Z57+Z60+Z69+#REF!+Z72+Z75+Z78+Z81+Z84+Z87+Z90+Z93+Z96+Z99+Z102+Z105+Z108+Z111+Z126+Z129+Z132+Z135+Z138+Z141+Z144+Z147+Z150+Z153+Z156+Z159+Z162+Z171+Z174+Z177+Z183+Z186+Z189+Z195+Z198+Z39+Z63+Z66+Z192</f>
        <v>#REF!</v>
      </c>
      <c r="AA201" s="1016"/>
      <c r="AB201" s="489">
        <f t="shared" ref="AB201:AF201" si="106">AB9+AB12+AB18+AB15+AB24+AB27+AB30+AB33+AB36+AB42+AB45+AB48+AB51+AB54+AB57+AB60+AB69+AB72+AB75+AB78+AB81+AB84+AB87+AB90+AB93+AB96+AB99+AB102+AB105+AB108+AB111+AB126+AB129+AB132+AB135+AB138+AB141+AB144+AB147+AB150+AB153+AB156+AB159+AB162+AB171+AB174+AB177+AB183+AB186+AB189+AB195+AB198+AB39+AB63+AB66+AB192+AB117+AB21+AB114+AB120+AB180+AB165</f>
        <v>21036</v>
      </c>
      <c r="AC201" s="438">
        <f t="shared" si="106"/>
        <v>0</v>
      </c>
      <c r="AD201" s="113">
        <f t="shared" si="106"/>
        <v>0</v>
      </c>
      <c r="AE201" s="113">
        <f t="shared" si="106"/>
        <v>0</v>
      </c>
      <c r="AF201" s="113">
        <f t="shared" si="106"/>
        <v>0</v>
      </c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</row>
    <row r="202" spans="1:67" ht="69.95" customHeight="1" x14ac:dyDescent="0.5">
      <c r="A202" s="421"/>
      <c r="B202" s="422"/>
      <c r="C202" s="1003" t="s">
        <v>21</v>
      </c>
      <c r="D202" s="1004"/>
      <c r="E202" s="418" t="s">
        <v>12</v>
      </c>
      <c r="F202" s="439"/>
      <c r="G202" s="440"/>
      <c r="H202" s="441"/>
      <c r="I202" s="442"/>
      <c r="J202" s="442"/>
      <c r="K202" s="442"/>
      <c r="L202" s="443"/>
      <c r="M202" s="444"/>
      <c r="N202" s="443">
        <v>0</v>
      </c>
      <c r="O202" s="445"/>
      <c r="P202" s="443"/>
      <c r="Q202" s="446"/>
      <c r="R202" s="447"/>
      <c r="S202" s="448"/>
      <c r="T202" s="449"/>
      <c r="U202" s="450"/>
      <c r="V202" s="449"/>
      <c r="W202" s="450"/>
      <c r="X202" s="451"/>
      <c r="Y202" s="451"/>
      <c r="Z202" s="451"/>
      <c r="AA202" s="451"/>
      <c r="AB202" s="452"/>
      <c r="AC202" s="453"/>
      <c r="AD202" s="115"/>
      <c r="AE202" s="114"/>
      <c r="AF202" s="114"/>
    </row>
    <row r="203" spans="1:67" ht="69.95" customHeight="1" x14ac:dyDescent="0.5">
      <c r="A203" s="421"/>
      <c r="B203" s="422"/>
      <c r="C203" s="1005"/>
      <c r="D203" s="1006"/>
      <c r="E203" s="1017"/>
      <c r="F203" s="1017"/>
      <c r="G203" s="1017"/>
      <c r="H203" s="1017"/>
      <c r="I203" s="1017"/>
      <c r="J203" s="1017"/>
      <c r="K203" s="1017"/>
      <c r="L203" s="1017"/>
      <c r="M203" s="1017"/>
      <c r="N203" s="1017"/>
      <c r="O203" s="1017"/>
      <c r="P203" s="1017"/>
      <c r="Q203" s="1017"/>
      <c r="R203" s="1017"/>
      <c r="S203" s="1017"/>
      <c r="T203" s="1017"/>
      <c r="U203" s="1017"/>
      <c r="V203" s="1017"/>
      <c r="W203" s="1017"/>
      <c r="X203" s="1017"/>
      <c r="Y203" s="1017"/>
      <c r="Z203" s="1017"/>
      <c r="AA203" s="1017"/>
      <c r="AB203" s="1017"/>
      <c r="AC203" s="1018"/>
      <c r="AD203" s="116"/>
      <c r="AE203" s="117"/>
      <c r="AF203" s="117"/>
    </row>
    <row r="204" spans="1:67" ht="69.95" customHeight="1" thickBot="1" x14ac:dyDescent="0.55000000000000004">
      <c r="A204" s="421"/>
      <c r="B204" s="422"/>
      <c r="C204" s="917"/>
      <c r="D204" s="921"/>
      <c r="E204" s="454" t="s">
        <v>14</v>
      </c>
      <c r="F204" s="455"/>
      <c r="G204" s="456"/>
      <c r="H204" s="414"/>
      <c r="I204" s="457">
        <f>SUM(I202:I203)</f>
        <v>0</v>
      </c>
      <c r="J204" s="457">
        <f>SUM(J202:J203)</f>
        <v>0</v>
      </c>
      <c r="K204" s="457"/>
      <c r="L204" s="457">
        <f t="shared" ref="L204:W204" si="107">SUM(L202:L203)</f>
        <v>0</v>
      </c>
      <c r="M204" s="131"/>
      <c r="N204" s="457">
        <f t="shared" si="107"/>
        <v>0</v>
      </c>
      <c r="O204" s="131"/>
      <c r="P204" s="457">
        <f t="shared" si="107"/>
        <v>0</v>
      </c>
      <c r="Q204" s="131"/>
      <c r="R204" s="458">
        <f t="shared" si="107"/>
        <v>0</v>
      </c>
      <c r="S204" s="459"/>
      <c r="T204" s="134"/>
      <c r="U204" s="460">
        <f t="shared" si="107"/>
        <v>0</v>
      </c>
      <c r="V204" s="134"/>
      <c r="W204" s="460">
        <f t="shared" si="107"/>
        <v>0</v>
      </c>
      <c r="X204" s="134"/>
      <c r="Y204" s="136"/>
      <c r="Z204" s="136"/>
      <c r="AA204" s="136"/>
      <c r="AB204" s="461">
        <f t="shared" ref="AB204:AB206" si="108">SUM(J204:W204)</f>
        <v>0</v>
      </c>
      <c r="AC204" s="138"/>
      <c r="AD204" s="121"/>
      <c r="AE204" s="118"/>
      <c r="AF204" s="118"/>
    </row>
    <row r="205" spans="1:67" ht="69.95" customHeight="1" x14ac:dyDescent="0.5">
      <c r="A205" s="421"/>
      <c r="B205" s="422"/>
      <c r="C205" s="1003" t="s">
        <v>22</v>
      </c>
      <c r="D205" s="1004"/>
      <c r="E205" s="464" t="s">
        <v>12</v>
      </c>
      <c r="F205" s="462"/>
      <c r="G205" s="998"/>
      <c r="H205" s="413"/>
      <c r="I205" s="467">
        <f>I199+I202</f>
        <v>0</v>
      </c>
      <c r="J205" s="467">
        <f>J199+J202</f>
        <v>1036</v>
      </c>
      <c r="K205" s="446"/>
      <c r="L205" s="467">
        <f t="shared" ref="L205:W205" si="109">L199+L202</f>
        <v>0</v>
      </c>
      <c r="M205" s="446"/>
      <c r="N205" s="467">
        <f t="shared" si="109"/>
        <v>0</v>
      </c>
      <c r="O205" s="446"/>
      <c r="P205" s="467">
        <f t="shared" si="109"/>
        <v>0</v>
      </c>
      <c r="Q205" s="446"/>
      <c r="R205" s="468">
        <f t="shared" si="109"/>
        <v>0</v>
      </c>
      <c r="S205" s="469"/>
      <c r="T205" s="449"/>
      <c r="U205" s="470">
        <f t="shared" si="109"/>
        <v>0</v>
      </c>
      <c r="V205" s="449"/>
      <c r="W205" s="471">
        <f t="shared" si="109"/>
        <v>0</v>
      </c>
      <c r="X205" s="416"/>
      <c r="Y205" s="128"/>
      <c r="Z205" s="128"/>
      <c r="AA205" s="128"/>
      <c r="AB205" s="119">
        <f t="shared" si="108"/>
        <v>1036</v>
      </c>
      <c r="AC205" s="120"/>
      <c r="AD205" s="121"/>
      <c r="AE205" s="114"/>
      <c r="AF205" s="114"/>
    </row>
    <row r="206" spans="1:67" ht="69.95" customHeight="1" x14ac:dyDescent="0.5">
      <c r="A206" s="421"/>
      <c r="B206" s="422"/>
      <c r="C206" s="1005"/>
      <c r="D206" s="1006"/>
      <c r="E206" s="465" t="s">
        <v>13</v>
      </c>
      <c r="F206" s="462"/>
      <c r="G206" s="998"/>
      <c r="H206" s="413"/>
      <c r="I206" s="122">
        <f t="shared" ref="I206:W207" si="110">I200+I203</f>
        <v>0</v>
      </c>
      <c r="J206" s="122">
        <f t="shared" si="110"/>
        <v>0</v>
      </c>
      <c r="K206" s="127"/>
      <c r="L206" s="122">
        <f t="shared" si="110"/>
        <v>0</v>
      </c>
      <c r="M206" s="127"/>
      <c r="N206" s="122">
        <f t="shared" si="110"/>
        <v>0</v>
      </c>
      <c r="O206" s="127"/>
      <c r="P206" s="122">
        <f t="shared" si="110"/>
        <v>0</v>
      </c>
      <c r="Q206" s="127"/>
      <c r="R206" s="123">
        <f t="shared" si="110"/>
        <v>0</v>
      </c>
      <c r="S206" s="124"/>
      <c r="T206" s="117"/>
      <c r="U206" s="125">
        <f t="shared" si="110"/>
        <v>0</v>
      </c>
      <c r="V206" s="117"/>
      <c r="W206" s="472">
        <f t="shared" si="110"/>
        <v>0</v>
      </c>
      <c r="X206" s="416"/>
      <c r="Y206" s="128"/>
      <c r="Z206" s="128"/>
      <c r="AA206" s="128"/>
      <c r="AB206" s="126">
        <f t="shared" si="108"/>
        <v>0</v>
      </c>
      <c r="AC206" s="120"/>
      <c r="AD206" s="121"/>
      <c r="AE206" s="117"/>
      <c r="AF206" s="117"/>
    </row>
    <row r="207" spans="1:67" ht="82.5" customHeight="1" thickBot="1" x14ac:dyDescent="0.55000000000000004">
      <c r="A207" s="423"/>
      <c r="B207" s="424"/>
      <c r="C207" s="917"/>
      <c r="D207" s="921"/>
      <c r="E207" s="466" t="s">
        <v>14</v>
      </c>
      <c r="F207" s="463"/>
      <c r="G207" s="999"/>
      <c r="H207" s="414"/>
      <c r="I207" s="129">
        <f t="shared" si="110"/>
        <v>0</v>
      </c>
      <c r="J207" s="129">
        <f t="shared" si="110"/>
        <v>1036</v>
      </c>
      <c r="K207" s="130">
        <f>K204</f>
        <v>0</v>
      </c>
      <c r="L207" s="129">
        <f t="shared" si="110"/>
        <v>0</v>
      </c>
      <c r="M207" s="131"/>
      <c r="N207" s="129">
        <f t="shared" si="110"/>
        <v>0</v>
      </c>
      <c r="O207" s="130">
        <f>O202</f>
        <v>0</v>
      </c>
      <c r="P207" s="129">
        <f t="shared" si="110"/>
        <v>0</v>
      </c>
      <c r="Q207" s="131"/>
      <c r="R207" s="132">
        <f t="shared" si="110"/>
        <v>0</v>
      </c>
      <c r="S207" s="133"/>
      <c r="T207" s="134"/>
      <c r="U207" s="135">
        <f t="shared" si="110"/>
        <v>0</v>
      </c>
      <c r="V207" s="134"/>
      <c r="W207" s="473">
        <f t="shared" si="110"/>
        <v>0</v>
      </c>
      <c r="X207" s="417"/>
      <c r="Y207" s="136"/>
      <c r="Z207" s="136"/>
      <c r="AA207" s="136"/>
      <c r="AB207" s="137">
        <f t="shared" ref="AB207" si="111">AB201+AB204</f>
        <v>21036</v>
      </c>
      <c r="AC207" s="138"/>
      <c r="AD207" s="139"/>
      <c r="AE207" s="118"/>
      <c r="AF207" s="118"/>
    </row>
    <row r="208" spans="1:67" ht="69.95" customHeight="1" thickBot="1" x14ac:dyDescent="0.55000000000000004">
      <c r="A208" s="1000"/>
      <c r="B208" s="1001"/>
      <c r="C208" s="1001"/>
      <c r="D208" s="1001"/>
      <c r="E208" s="533" t="s">
        <v>19</v>
      </c>
      <c r="F208" s="1000" t="s">
        <v>166</v>
      </c>
      <c r="G208" s="1002"/>
      <c r="H208" s="415" t="s">
        <v>4</v>
      </c>
      <c r="I208" s="1019" t="s">
        <v>333</v>
      </c>
      <c r="J208" s="1002"/>
    </row>
    <row r="209" spans="1:23" ht="69.95" hidden="1" customHeight="1" x14ac:dyDescent="0.5">
      <c r="A209" s="522" t="s">
        <v>26</v>
      </c>
      <c r="B209" s="140" t="s">
        <v>6</v>
      </c>
      <c r="C209" s="1024" t="s">
        <v>202</v>
      </c>
      <c r="D209" s="1020"/>
      <c r="E209" s="534">
        <f>P201</f>
        <v>0</v>
      </c>
      <c r="F209" s="1027">
        <f>W202</f>
        <v>0</v>
      </c>
      <c r="G209" s="1028"/>
      <c r="H209" s="526">
        <f>SUM(E209:F209)</f>
        <v>0</v>
      </c>
      <c r="I209" s="1029">
        <f>E209+F209</f>
        <v>0</v>
      </c>
      <c r="J209" s="1028"/>
      <c r="K209" s="142"/>
      <c r="L209" s="1022"/>
      <c r="M209" s="1022"/>
      <c r="N209" s="152"/>
      <c r="O209" s="156"/>
      <c r="P209" s="152"/>
      <c r="Q209" s="152"/>
      <c r="R209" s="157"/>
      <c r="S209" s="156"/>
      <c r="T209" s="156"/>
      <c r="U209" s="157" t="s">
        <v>43</v>
      </c>
      <c r="V209" s="156"/>
      <c r="W209" s="156"/>
    </row>
    <row r="210" spans="1:23" ht="69.95" hidden="1" customHeight="1" x14ac:dyDescent="0.5">
      <c r="A210" s="522" t="s">
        <v>27</v>
      </c>
      <c r="B210" s="140" t="s">
        <v>88</v>
      </c>
      <c r="C210" s="1020" t="s">
        <v>143</v>
      </c>
      <c r="D210" s="1021"/>
      <c r="E210" s="534">
        <f>L201</f>
        <v>0</v>
      </c>
      <c r="F210" s="1027">
        <f>W203</f>
        <v>0</v>
      </c>
      <c r="G210" s="1028"/>
      <c r="H210" s="526">
        <f t="shared" ref="H210:H213" si="112">SUM(E210:G210)</f>
        <v>0</v>
      </c>
      <c r="I210" s="1029">
        <f>E210+F210</f>
        <v>0</v>
      </c>
      <c r="J210" s="1028"/>
      <c r="K210" s="142"/>
      <c r="L210" s="1022"/>
      <c r="M210" s="1022"/>
      <c r="N210" s="152"/>
      <c r="O210" s="156"/>
      <c r="P210" s="152"/>
      <c r="Q210" s="152"/>
      <c r="R210" s="157"/>
      <c r="S210" s="156"/>
      <c r="T210" s="156"/>
      <c r="U210" s="157"/>
      <c r="V210" s="156"/>
      <c r="W210" s="156"/>
    </row>
    <row r="211" spans="1:23" ht="69.95" customHeight="1" x14ac:dyDescent="0.5">
      <c r="A211" s="522" t="s">
        <v>27</v>
      </c>
      <c r="B211" s="140" t="s">
        <v>1</v>
      </c>
      <c r="C211" s="1024" t="s">
        <v>8</v>
      </c>
      <c r="D211" s="1020"/>
      <c r="E211" s="534">
        <f>J201</f>
        <v>1036</v>
      </c>
      <c r="F211" s="1027">
        <f>W204</f>
        <v>0</v>
      </c>
      <c r="G211" s="1028"/>
      <c r="H211" s="526">
        <f t="shared" si="112"/>
        <v>1036</v>
      </c>
      <c r="I211" s="1029">
        <f t="shared" ref="I211:I237" si="113">E211+F211</f>
        <v>1036</v>
      </c>
      <c r="J211" s="1028"/>
      <c r="L211" s="1023"/>
      <c r="M211" s="1023"/>
      <c r="N211" s="153"/>
      <c r="O211" s="156"/>
      <c r="P211" s="152"/>
      <c r="Q211" s="152"/>
      <c r="R211" s="157"/>
      <c r="S211" s="156"/>
      <c r="T211" s="156"/>
      <c r="U211" s="157"/>
      <c r="V211" s="156"/>
      <c r="W211" s="156"/>
    </row>
    <row r="212" spans="1:23" ht="69.95" hidden="1" customHeight="1" x14ac:dyDescent="0.5">
      <c r="A212" s="522" t="s">
        <v>144</v>
      </c>
      <c r="B212" s="140" t="s">
        <v>6</v>
      </c>
      <c r="C212" s="1020" t="s">
        <v>98</v>
      </c>
      <c r="D212" s="1021"/>
      <c r="E212" s="534"/>
      <c r="F212" s="1027">
        <f>W205</f>
        <v>0</v>
      </c>
      <c r="G212" s="1028"/>
      <c r="H212" s="526">
        <f t="shared" si="112"/>
        <v>0</v>
      </c>
      <c r="I212" s="1029">
        <f t="shared" si="113"/>
        <v>0</v>
      </c>
      <c r="J212" s="1028"/>
      <c r="L212" s="1022"/>
      <c r="M212" s="1022"/>
      <c r="N212" s="152"/>
      <c r="O212" s="156"/>
      <c r="P212" s="152"/>
      <c r="Q212" s="152"/>
      <c r="R212" s="157"/>
      <c r="S212" s="156"/>
      <c r="T212" s="156"/>
      <c r="U212" s="157" t="s">
        <v>44</v>
      </c>
      <c r="V212" s="156"/>
      <c r="W212" s="156"/>
    </row>
    <row r="213" spans="1:23" ht="69.95" hidden="1" customHeight="1" x14ac:dyDescent="0.5">
      <c r="A213" s="522" t="s">
        <v>26</v>
      </c>
      <c r="B213" s="140" t="s">
        <v>7</v>
      </c>
      <c r="C213" s="1020" t="s">
        <v>65</v>
      </c>
      <c r="D213" s="1021"/>
      <c r="E213" s="534"/>
      <c r="F213" s="1027">
        <f>W206</f>
        <v>0</v>
      </c>
      <c r="G213" s="1028"/>
      <c r="H213" s="526">
        <f t="shared" si="112"/>
        <v>0</v>
      </c>
      <c r="I213" s="1029">
        <f t="shared" si="113"/>
        <v>0</v>
      </c>
      <c r="J213" s="1028"/>
      <c r="L213" s="1023"/>
      <c r="M213" s="1023"/>
      <c r="N213" s="153"/>
      <c r="O213" s="156"/>
      <c r="P213" s="153"/>
      <c r="Q213" s="153"/>
      <c r="R213" s="157"/>
      <c r="S213" s="156"/>
      <c r="T213" s="156"/>
      <c r="U213" s="157"/>
      <c r="V213" s="156"/>
      <c r="W213" s="156"/>
    </row>
    <row r="214" spans="1:23" ht="69.95" hidden="1" customHeight="1" x14ac:dyDescent="0.5">
      <c r="A214" s="522" t="s">
        <v>66</v>
      </c>
      <c r="B214" s="140" t="s">
        <v>1</v>
      </c>
      <c r="C214" s="1025" t="s">
        <v>207</v>
      </c>
      <c r="D214" s="1030"/>
      <c r="E214" s="534">
        <f>R126</f>
        <v>0</v>
      </c>
      <c r="F214" s="608"/>
      <c r="G214" s="609"/>
      <c r="H214" s="526"/>
      <c r="I214" s="1029">
        <f>E214+F214</f>
        <v>0</v>
      </c>
      <c r="J214" s="1028"/>
      <c r="L214" s="607"/>
      <c r="M214" s="607"/>
      <c r="N214" s="153"/>
      <c r="O214" s="156"/>
      <c r="P214" s="153"/>
      <c r="Q214" s="153"/>
      <c r="R214" s="157"/>
      <c r="S214" s="156"/>
      <c r="T214" s="156"/>
      <c r="U214" s="157"/>
      <c r="V214" s="156"/>
      <c r="W214" s="156"/>
    </row>
    <row r="215" spans="1:23" ht="69.95" customHeight="1" x14ac:dyDescent="0.5">
      <c r="A215" s="522" t="s">
        <v>23</v>
      </c>
      <c r="B215" s="140" t="s">
        <v>6</v>
      </c>
      <c r="C215" s="1025" t="s">
        <v>213</v>
      </c>
      <c r="D215" s="1030"/>
      <c r="E215" s="534">
        <v>0</v>
      </c>
      <c r="F215" s="1027">
        <v>40000</v>
      </c>
      <c r="G215" s="1028"/>
      <c r="H215" s="526"/>
      <c r="I215" s="1029">
        <v>40000</v>
      </c>
      <c r="J215" s="1028"/>
      <c r="L215" s="682"/>
      <c r="M215" s="682"/>
      <c r="N215" s="153"/>
      <c r="O215" s="156"/>
      <c r="P215" s="153"/>
      <c r="Q215" s="153"/>
      <c r="R215" s="157"/>
      <c r="S215" s="156"/>
      <c r="T215" s="156"/>
      <c r="U215" s="157"/>
      <c r="V215" s="156"/>
      <c r="W215" s="156"/>
    </row>
    <row r="216" spans="1:23" ht="69.95" customHeight="1" x14ac:dyDescent="0.5">
      <c r="A216" s="522" t="s">
        <v>23</v>
      </c>
      <c r="B216" s="140" t="s">
        <v>5</v>
      </c>
      <c r="C216" s="1025" t="s">
        <v>281</v>
      </c>
      <c r="D216" s="1030"/>
      <c r="E216" s="534">
        <v>20000</v>
      </c>
      <c r="F216" s="648"/>
      <c r="G216" s="649"/>
      <c r="H216" s="526"/>
      <c r="I216" s="650"/>
      <c r="J216" s="649">
        <v>20000</v>
      </c>
      <c r="L216" s="647"/>
      <c r="M216" s="647"/>
      <c r="N216" s="153"/>
      <c r="O216" s="156"/>
      <c r="P216" s="153"/>
      <c r="Q216" s="153"/>
      <c r="R216" s="157"/>
      <c r="S216" s="156"/>
      <c r="T216" s="156"/>
      <c r="U216" s="157"/>
      <c r="V216" s="156"/>
      <c r="W216" s="156"/>
    </row>
    <row r="217" spans="1:23" ht="92.25" customHeight="1" thickBot="1" x14ac:dyDescent="0.55000000000000004">
      <c r="A217" s="522" t="s">
        <v>23</v>
      </c>
      <c r="B217" s="140" t="s">
        <v>7</v>
      </c>
      <c r="C217" s="1025" t="s">
        <v>239</v>
      </c>
      <c r="D217" s="1026"/>
      <c r="E217" s="534"/>
      <c r="F217" s="1027">
        <v>100000</v>
      </c>
      <c r="G217" s="1028"/>
      <c r="H217" s="526"/>
      <c r="I217" s="1029">
        <f>E217+F217</f>
        <v>100000</v>
      </c>
      <c r="J217" s="1028"/>
      <c r="L217" s="412"/>
      <c r="M217" s="412"/>
      <c r="N217" s="153"/>
      <c r="O217" s="156"/>
      <c r="P217" s="153"/>
      <c r="Q217" s="153"/>
      <c r="R217" s="157"/>
      <c r="S217" s="156"/>
      <c r="T217" s="156"/>
      <c r="U217" s="157"/>
      <c r="V217" s="156"/>
      <c r="W217" s="156"/>
    </row>
    <row r="218" spans="1:23" ht="69.95" hidden="1" customHeight="1" thickBot="1" x14ac:dyDescent="0.55000000000000004">
      <c r="A218" s="522" t="s">
        <v>200</v>
      </c>
      <c r="B218" s="140" t="s">
        <v>209</v>
      </c>
      <c r="C218" s="411" t="s">
        <v>237</v>
      </c>
      <c r="D218" s="531"/>
      <c r="E218" s="534">
        <f>R123+R168</f>
        <v>0</v>
      </c>
      <c r="F218" s="1027">
        <f>W208</f>
        <v>0</v>
      </c>
      <c r="G218" s="1028"/>
      <c r="H218" s="526"/>
      <c r="I218" s="1029">
        <f>E218+F218</f>
        <v>0</v>
      </c>
      <c r="J218" s="1028"/>
      <c r="L218" s="412"/>
      <c r="M218" s="412"/>
      <c r="N218" s="153"/>
      <c r="O218" s="156"/>
      <c r="P218" s="153"/>
      <c r="Q218" s="153"/>
      <c r="R218" s="157"/>
      <c r="S218" s="156"/>
      <c r="T218" s="156"/>
      <c r="U218" s="157"/>
      <c r="V218" s="156"/>
      <c r="W218" s="156"/>
    </row>
    <row r="219" spans="1:23" ht="69.95" hidden="1" customHeight="1" x14ac:dyDescent="0.5">
      <c r="A219" s="522" t="s">
        <v>97</v>
      </c>
      <c r="B219" s="140" t="s">
        <v>1</v>
      </c>
      <c r="C219" s="1020" t="s">
        <v>96</v>
      </c>
      <c r="D219" s="1021"/>
      <c r="E219" s="534">
        <f>R192</f>
        <v>0</v>
      </c>
      <c r="F219" s="1027" t="e">
        <f>#REF!</f>
        <v>#REF!</v>
      </c>
      <c r="G219" s="1028"/>
      <c r="H219" s="526"/>
      <c r="I219" s="1029" t="e">
        <f t="shared" si="113"/>
        <v>#REF!</v>
      </c>
      <c r="J219" s="1028"/>
      <c r="L219" s="156"/>
      <c r="M219" s="156"/>
      <c r="N219" s="156"/>
      <c r="O219" s="156"/>
      <c r="P219" s="153"/>
      <c r="Q219" s="153"/>
      <c r="R219" s="157"/>
      <c r="S219" s="156"/>
      <c r="T219" s="156"/>
      <c r="U219" s="157"/>
      <c r="V219" s="156"/>
      <c r="W219" s="156"/>
    </row>
    <row r="220" spans="1:23" ht="69.95" hidden="1" customHeight="1" x14ac:dyDescent="0.5">
      <c r="A220" s="522" t="s">
        <v>26</v>
      </c>
      <c r="B220" s="140" t="s">
        <v>5</v>
      </c>
      <c r="C220" s="1020" t="s">
        <v>94</v>
      </c>
      <c r="D220" s="1021"/>
      <c r="E220" s="534"/>
      <c r="F220" s="1027" t="e">
        <f>#REF!</f>
        <v>#REF!</v>
      </c>
      <c r="G220" s="1028"/>
      <c r="H220" s="526"/>
      <c r="I220" s="1029" t="e">
        <f t="shared" si="113"/>
        <v>#REF!</v>
      </c>
      <c r="J220" s="1028"/>
      <c r="L220" s="156"/>
      <c r="M220" s="156"/>
      <c r="N220" s="156"/>
      <c r="O220" s="156"/>
      <c r="P220" s="153"/>
      <c r="Q220" s="153"/>
      <c r="R220" s="156"/>
      <c r="S220" s="156"/>
      <c r="T220" s="156"/>
      <c r="U220" s="156"/>
      <c r="V220" s="156"/>
      <c r="W220" s="156"/>
    </row>
    <row r="221" spans="1:23" ht="69.95" hidden="1" customHeight="1" x14ac:dyDescent="0.5">
      <c r="A221" s="523" t="s">
        <v>111</v>
      </c>
      <c r="B221" s="144" t="s">
        <v>90</v>
      </c>
      <c r="C221" s="1025" t="s">
        <v>112</v>
      </c>
      <c r="D221" s="1026"/>
      <c r="E221" s="535"/>
      <c r="F221" s="1027" t="e">
        <f>#REF!</f>
        <v>#REF!</v>
      </c>
      <c r="G221" s="1028"/>
      <c r="H221" s="527"/>
      <c r="I221" s="1029" t="e">
        <f t="shared" si="113"/>
        <v>#REF!</v>
      </c>
      <c r="J221" s="1028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</row>
    <row r="222" spans="1:23" ht="105" hidden="1" customHeight="1" x14ac:dyDescent="0.5">
      <c r="A222" s="523" t="s">
        <v>25</v>
      </c>
      <c r="B222" s="144" t="s">
        <v>116</v>
      </c>
      <c r="C222" s="1025" t="s">
        <v>117</v>
      </c>
      <c r="D222" s="1026"/>
      <c r="E222" s="535"/>
      <c r="F222" s="1027" t="e">
        <f>#REF!</f>
        <v>#REF!</v>
      </c>
      <c r="G222" s="1028"/>
      <c r="H222" s="527"/>
      <c r="I222" s="1029" t="e">
        <f t="shared" si="113"/>
        <v>#REF!</v>
      </c>
      <c r="J222" s="1028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</row>
    <row r="223" spans="1:23" ht="105" hidden="1" customHeight="1" x14ac:dyDescent="0.5">
      <c r="A223" s="523" t="s">
        <v>66</v>
      </c>
      <c r="B223" s="144" t="s">
        <v>1</v>
      </c>
      <c r="C223" s="1025" t="s">
        <v>123</v>
      </c>
      <c r="D223" s="1026"/>
      <c r="E223" s="535"/>
      <c r="F223" s="1027" t="e">
        <f>#REF!</f>
        <v>#REF!</v>
      </c>
      <c r="G223" s="1028"/>
      <c r="H223" s="527"/>
      <c r="I223" s="1029" t="e">
        <f t="shared" si="113"/>
        <v>#REF!</v>
      </c>
      <c r="J223" s="1028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</row>
    <row r="224" spans="1:23" ht="69.95" hidden="1" customHeight="1" x14ac:dyDescent="0.5">
      <c r="A224" s="523" t="s">
        <v>111</v>
      </c>
      <c r="B224" s="144" t="s">
        <v>78</v>
      </c>
      <c r="C224" s="1025" t="s">
        <v>113</v>
      </c>
      <c r="D224" s="1026"/>
      <c r="E224" s="535"/>
      <c r="F224" s="1027" t="e">
        <f>#REF!</f>
        <v>#REF!</v>
      </c>
      <c r="G224" s="1028"/>
      <c r="H224" s="527"/>
      <c r="I224" s="1029" t="e">
        <f t="shared" si="113"/>
        <v>#REF!</v>
      </c>
      <c r="J224" s="1028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</row>
    <row r="225" spans="1:23" ht="69.95" hidden="1" customHeight="1" x14ac:dyDescent="0.5">
      <c r="A225" s="523" t="s">
        <v>25</v>
      </c>
      <c r="B225" s="144" t="s">
        <v>120</v>
      </c>
      <c r="C225" s="1025" t="s">
        <v>121</v>
      </c>
      <c r="D225" s="1026"/>
      <c r="E225" s="535"/>
      <c r="F225" s="1027" t="e">
        <f>#REF!</f>
        <v>#REF!</v>
      </c>
      <c r="G225" s="1028"/>
      <c r="H225" s="527"/>
      <c r="I225" s="1029" t="e">
        <f t="shared" si="113"/>
        <v>#REF!</v>
      </c>
      <c r="J225" s="1028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</row>
    <row r="226" spans="1:23" ht="113.45" hidden="1" customHeight="1" x14ac:dyDescent="0.5">
      <c r="A226" s="524" t="s">
        <v>26</v>
      </c>
      <c r="B226" s="146" t="s">
        <v>125</v>
      </c>
      <c r="C226" s="1045" t="s">
        <v>145</v>
      </c>
      <c r="D226" s="1046"/>
      <c r="E226" s="535">
        <f>Y99</f>
        <v>0</v>
      </c>
      <c r="F226" s="1027" t="e">
        <f>#REF!</f>
        <v>#REF!</v>
      </c>
      <c r="G226" s="1028"/>
      <c r="H226" s="527"/>
      <c r="I226" s="1029" t="e">
        <f t="shared" si="113"/>
        <v>#REF!</v>
      </c>
      <c r="J226" s="1028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</row>
    <row r="227" spans="1:23" ht="113.45" hidden="1" customHeight="1" x14ac:dyDescent="0.5">
      <c r="A227" s="525"/>
      <c r="B227" s="154"/>
      <c r="C227" s="155"/>
      <c r="D227" s="532"/>
      <c r="E227" s="536"/>
      <c r="F227" s="1027">
        <f t="shared" ref="F227:F229" si="114">W209</f>
        <v>0</v>
      </c>
      <c r="G227" s="1028"/>
      <c r="H227" s="528"/>
      <c r="I227" s="1029">
        <f t="shared" si="113"/>
        <v>0</v>
      </c>
      <c r="J227" s="1028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</row>
    <row r="228" spans="1:23" ht="113.45" hidden="1" customHeight="1" x14ac:dyDescent="0.5">
      <c r="A228" s="523" t="s">
        <v>111</v>
      </c>
      <c r="B228" s="143" t="s">
        <v>7</v>
      </c>
      <c r="C228" s="1025" t="s">
        <v>179</v>
      </c>
      <c r="D228" s="1026"/>
      <c r="E228" s="534"/>
      <c r="F228" s="1027">
        <f t="shared" si="114"/>
        <v>0</v>
      </c>
      <c r="G228" s="1028"/>
      <c r="H228" s="529"/>
      <c r="I228" s="1029">
        <f t="shared" si="113"/>
        <v>0</v>
      </c>
      <c r="J228" s="1028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</row>
    <row r="229" spans="1:23" ht="113.45" hidden="1" customHeight="1" x14ac:dyDescent="0.5">
      <c r="A229" s="524" t="s">
        <v>168</v>
      </c>
      <c r="B229" s="145" t="s">
        <v>1</v>
      </c>
      <c r="C229" s="934" t="s">
        <v>169</v>
      </c>
      <c r="D229" s="1041"/>
      <c r="E229" s="535">
        <v>0</v>
      </c>
      <c r="F229" s="1031">
        <f t="shared" si="114"/>
        <v>0</v>
      </c>
      <c r="G229" s="1032"/>
      <c r="H229" s="527"/>
      <c r="I229" s="1035">
        <f t="shared" si="113"/>
        <v>0</v>
      </c>
      <c r="J229" s="1032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</row>
    <row r="230" spans="1:23" ht="69.95" customHeight="1" thickBot="1" x14ac:dyDescent="0.55000000000000004">
      <c r="A230" s="1042" t="s">
        <v>4</v>
      </c>
      <c r="B230" s="1043"/>
      <c r="C230" s="1043"/>
      <c r="D230" s="1019"/>
      <c r="E230" s="537">
        <f>SUM(E209:E219)</f>
        <v>21036</v>
      </c>
      <c r="F230" s="1033">
        <f>SUM(F209:G218)</f>
        <v>140000</v>
      </c>
      <c r="G230" s="1034"/>
      <c r="H230" s="530">
        <f>SUM(H209:H226)</f>
        <v>1036</v>
      </c>
      <c r="I230" s="1037">
        <f>SUM(I209:J218)</f>
        <v>161036</v>
      </c>
      <c r="J230" s="1034"/>
      <c r="K230" s="141"/>
      <c r="L230" s="158">
        <f>E230-G201</f>
        <v>0</v>
      </c>
      <c r="M230" s="156"/>
      <c r="N230" s="158"/>
      <c r="O230" s="156"/>
      <c r="P230" s="156"/>
      <c r="Q230" s="156"/>
      <c r="R230" s="156"/>
      <c r="S230" s="156"/>
      <c r="T230" s="156"/>
      <c r="U230" s="156"/>
      <c r="V230" s="156"/>
      <c r="W230" s="156"/>
    </row>
    <row r="231" spans="1:23" ht="33.75" hidden="1" customHeight="1" x14ac:dyDescent="0.5">
      <c r="A231" s="1044"/>
      <c r="B231" s="1044"/>
      <c r="C231" s="1044"/>
      <c r="D231" s="1044"/>
      <c r="E231" s="1044"/>
      <c r="F231" s="1044"/>
      <c r="G231" s="1044"/>
      <c r="H231" s="1044"/>
      <c r="I231" s="1038">
        <f t="shared" si="113"/>
        <v>0</v>
      </c>
      <c r="J231" s="1039"/>
    </row>
    <row r="232" spans="1:23" ht="33.75" hidden="1" customHeight="1" x14ac:dyDescent="0.5">
      <c r="A232" s="1036"/>
      <c r="B232" s="1036"/>
      <c r="C232" s="1036"/>
      <c r="D232" s="1036"/>
      <c r="E232" s="1036"/>
      <c r="F232" s="1036"/>
      <c r="G232" s="1036"/>
      <c r="H232" s="1036"/>
      <c r="I232" s="1029">
        <f t="shared" si="113"/>
        <v>0</v>
      </c>
      <c r="J232" s="1028"/>
    </row>
    <row r="233" spans="1:23" ht="33.75" hidden="1" customHeight="1" x14ac:dyDescent="0.5">
      <c r="A233" s="1036"/>
      <c r="B233" s="1036"/>
      <c r="C233" s="1036"/>
      <c r="D233" s="1036"/>
      <c r="E233" s="1036"/>
      <c r="F233" s="1036"/>
      <c r="G233" s="1036"/>
      <c r="H233" s="1036"/>
      <c r="I233" s="1029">
        <f t="shared" si="113"/>
        <v>0</v>
      </c>
      <c r="J233" s="1028"/>
    </row>
    <row r="234" spans="1:23" ht="33.75" hidden="1" customHeight="1" x14ac:dyDescent="0.5">
      <c r="A234" s="1036"/>
      <c r="B234" s="1036"/>
      <c r="C234" s="1036"/>
      <c r="D234" s="1036"/>
      <c r="E234" s="1036"/>
      <c r="F234" s="1036"/>
      <c r="G234" s="1036"/>
      <c r="H234" s="1036"/>
      <c r="I234" s="1029">
        <f t="shared" si="113"/>
        <v>0</v>
      </c>
      <c r="J234" s="1028"/>
    </row>
    <row r="235" spans="1:23" ht="33.75" hidden="1" customHeight="1" x14ac:dyDescent="0.5">
      <c r="A235" s="1040"/>
      <c r="B235" s="1040"/>
      <c r="C235" s="1040"/>
      <c r="D235" s="1040"/>
      <c r="E235" s="1040"/>
      <c r="F235" s="1040"/>
      <c r="G235" s="1040"/>
      <c r="H235" s="1040"/>
      <c r="I235" s="1029">
        <f t="shared" si="113"/>
        <v>0</v>
      </c>
      <c r="J235" s="1028"/>
      <c r="K235" s="141">
        <f>G201-E230</f>
        <v>0</v>
      </c>
    </row>
    <row r="236" spans="1:23" ht="33.75" hidden="1" customHeight="1" x14ac:dyDescent="0.5">
      <c r="I236" s="1029">
        <f t="shared" si="113"/>
        <v>0</v>
      </c>
      <c r="J236" s="1028"/>
    </row>
    <row r="237" spans="1:23" ht="33.75" hidden="1" customHeight="1" x14ac:dyDescent="0.5">
      <c r="I237" s="1029">
        <f t="shared" si="113"/>
        <v>0</v>
      </c>
      <c r="J237" s="1028"/>
    </row>
    <row r="241" spans="9:10" x14ac:dyDescent="0.5">
      <c r="I241" s="141"/>
      <c r="J241" s="141"/>
    </row>
  </sheetData>
  <mergeCells count="485">
    <mergeCell ref="C215:D215"/>
    <mergeCell ref="F215:G215"/>
    <mergeCell ref="I215:J215"/>
    <mergeCell ref="I230:J230"/>
    <mergeCell ref="I231:J231"/>
    <mergeCell ref="I232:J232"/>
    <mergeCell ref="I233:J233"/>
    <mergeCell ref="I234:J234"/>
    <mergeCell ref="I235:J235"/>
    <mergeCell ref="A235:H235"/>
    <mergeCell ref="C228:D228"/>
    <mergeCell ref="C229:D229"/>
    <mergeCell ref="A230:D230"/>
    <mergeCell ref="A231:H231"/>
    <mergeCell ref="A232:H232"/>
    <mergeCell ref="A233:H233"/>
    <mergeCell ref="C221:D221"/>
    <mergeCell ref="C222:D222"/>
    <mergeCell ref="C223:D223"/>
    <mergeCell ref="C224:D224"/>
    <mergeCell ref="C225:D225"/>
    <mergeCell ref="C226:D226"/>
    <mergeCell ref="I237:J237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A234:H234"/>
    <mergeCell ref="I209:J209"/>
    <mergeCell ref="I210:J210"/>
    <mergeCell ref="I211:J211"/>
    <mergeCell ref="I212:J212"/>
    <mergeCell ref="I213:J213"/>
    <mergeCell ref="I217:J217"/>
    <mergeCell ref="I218:J218"/>
    <mergeCell ref="I219:J219"/>
    <mergeCell ref="I236:J236"/>
    <mergeCell ref="A121:A123"/>
    <mergeCell ref="B121:B123"/>
    <mergeCell ref="C121:D123"/>
    <mergeCell ref="F121:F123"/>
    <mergeCell ref="S121:S123"/>
    <mergeCell ref="AA121:AA123"/>
    <mergeCell ref="A166:A168"/>
    <mergeCell ref="B166:B168"/>
    <mergeCell ref="C166:D168"/>
    <mergeCell ref="F166:F168"/>
    <mergeCell ref="S166:S168"/>
    <mergeCell ref="AA166:AA168"/>
    <mergeCell ref="AA163:AA165"/>
    <mergeCell ref="S154:S156"/>
    <mergeCell ref="AA154:AA156"/>
    <mergeCell ref="A157:A159"/>
    <mergeCell ref="B157:B159"/>
    <mergeCell ref="C157:D159"/>
    <mergeCell ref="F157:F159"/>
    <mergeCell ref="S157:S159"/>
    <mergeCell ref="A154:A156"/>
    <mergeCell ref="B154:B156"/>
    <mergeCell ref="C154:D156"/>
    <mergeCell ref="F154:F156"/>
    <mergeCell ref="C212:D212"/>
    <mergeCell ref="L212:M212"/>
    <mergeCell ref="C213:D213"/>
    <mergeCell ref="L213:M213"/>
    <mergeCell ref="C219:D219"/>
    <mergeCell ref="C220:D220"/>
    <mergeCell ref="C209:D209"/>
    <mergeCell ref="L209:M209"/>
    <mergeCell ref="C210:D210"/>
    <mergeCell ref="L210:M210"/>
    <mergeCell ref="C211:D211"/>
    <mergeCell ref="L211:M211"/>
    <mergeCell ref="C217:D217"/>
    <mergeCell ref="F209:G209"/>
    <mergeCell ref="F210:G210"/>
    <mergeCell ref="F211:G211"/>
    <mergeCell ref="F212:G212"/>
    <mergeCell ref="F213:G213"/>
    <mergeCell ref="F217:G217"/>
    <mergeCell ref="F218:G218"/>
    <mergeCell ref="I220:J220"/>
    <mergeCell ref="C214:D214"/>
    <mergeCell ref="I214:J214"/>
    <mergeCell ref="C216:D216"/>
    <mergeCell ref="G205:G207"/>
    <mergeCell ref="A208:D208"/>
    <mergeCell ref="F208:G208"/>
    <mergeCell ref="S196:S198"/>
    <mergeCell ref="AA196:AA198"/>
    <mergeCell ref="C199:D201"/>
    <mergeCell ref="H199:H200"/>
    <mergeCell ref="S199:S201"/>
    <mergeCell ref="AA199:AA201"/>
    <mergeCell ref="C202:D204"/>
    <mergeCell ref="E203:AC203"/>
    <mergeCell ref="C205:D207"/>
    <mergeCell ref="A196:A198"/>
    <mergeCell ref="B196:B198"/>
    <mergeCell ref="C196:D198"/>
    <mergeCell ref="F196:F198"/>
    <mergeCell ref="I208:J208"/>
    <mergeCell ref="S190:S192"/>
    <mergeCell ref="AA190:AA192"/>
    <mergeCell ref="A193:A195"/>
    <mergeCell ref="B193:B195"/>
    <mergeCell ref="C193:D195"/>
    <mergeCell ref="F193:F195"/>
    <mergeCell ref="S193:S195"/>
    <mergeCell ref="AA193:AA195"/>
    <mergeCell ref="A190:A192"/>
    <mergeCell ref="B190:B192"/>
    <mergeCell ref="C190:D192"/>
    <mergeCell ref="F190:F192"/>
    <mergeCell ref="S184:S186"/>
    <mergeCell ref="AA184:AA186"/>
    <mergeCell ref="A187:A189"/>
    <mergeCell ref="B187:B189"/>
    <mergeCell ref="C187:D189"/>
    <mergeCell ref="F187:F189"/>
    <mergeCell ref="S187:S189"/>
    <mergeCell ref="A184:A186"/>
    <mergeCell ref="B184:B186"/>
    <mergeCell ref="C184:D186"/>
    <mergeCell ref="F184:F186"/>
    <mergeCell ref="S178:S180"/>
    <mergeCell ref="AA178:AA180"/>
    <mergeCell ref="A181:A183"/>
    <mergeCell ref="B181:B183"/>
    <mergeCell ref="C181:D183"/>
    <mergeCell ref="F181:F183"/>
    <mergeCell ref="S181:S183"/>
    <mergeCell ref="AA181:AA183"/>
    <mergeCell ref="A178:A180"/>
    <mergeCell ref="B178:B180"/>
    <mergeCell ref="C178:D180"/>
    <mergeCell ref="F178:F180"/>
    <mergeCell ref="S172:S174"/>
    <mergeCell ref="AA172:AA174"/>
    <mergeCell ref="A175:A177"/>
    <mergeCell ref="B175:B177"/>
    <mergeCell ref="C175:D177"/>
    <mergeCell ref="F175:F177"/>
    <mergeCell ref="S175:S177"/>
    <mergeCell ref="AA175:AA177"/>
    <mergeCell ref="A172:A174"/>
    <mergeCell ref="B172:B174"/>
    <mergeCell ref="C172:D174"/>
    <mergeCell ref="F172:F174"/>
    <mergeCell ref="A169:A171"/>
    <mergeCell ref="B169:B171"/>
    <mergeCell ref="C169:D171"/>
    <mergeCell ref="F169:F171"/>
    <mergeCell ref="S169:S171"/>
    <mergeCell ref="AA169:AA171"/>
    <mergeCell ref="S160:S162"/>
    <mergeCell ref="A163:A165"/>
    <mergeCell ref="B163:B165"/>
    <mergeCell ref="C163:D165"/>
    <mergeCell ref="F163:F165"/>
    <mergeCell ref="S163:S165"/>
    <mergeCell ref="A160:A162"/>
    <mergeCell ref="B160:B162"/>
    <mergeCell ref="C160:D162"/>
    <mergeCell ref="F160:F162"/>
    <mergeCell ref="S148:S150"/>
    <mergeCell ref="AA148:AA150"/>
    <mergeCell ref="A151:A153"/>
    <mergeCell ref="B151:B153"/>
    <mergeCell ref="C151:D153"/>
    <mergeCell ref="F151:F153"/>
    <mergeCell ref="S151:S153"/>
    <mergeCell ref="AA151:AA153"/>
    <mergeCell ref="A148:A150"/>
    <mergeCell ref="B148:B150"/>
    <mergeCell ref="C148:D150"/>
    <mergeCell ref="F148:F150"/>
    <mergeCell ref="S142:S144"/>
    <mergeCell ref="AA142:AA144"/>
    <mergeCell ref="A145:A147"/>
    <mergeCell ref="B145:B147"/>
    <mergeCell ref="C145:D147"/>
    <mergeCell ref="F145:F147"/>
    <mergeCell ref="S145:S147"/>
    <mergeCell ref="AA145:AA147"/>
    <mergeCell ref="A142:A144"/>
    <mergeCell ref="B142:B144"/>
    <mergeCell ref="C142:D144"/>
    <mergeCell ref="F142:F144"/>
    <mergeCell ref="S136:S138"/>
    <mergeCell ref="AA136:AA138"/>
    <mergeCell ref="A139:A141"/>
    <mergeCell ref="B139:B141"/>
    <mergeCell ref="C139:D141"/>
    <mergeCell ref="F139:F141"/>
    <mergeCell ref="S139:S141"/>
    <mergeCell ref="AA139:AA141"/>
    <mergeCell ref="A136:A138"/>
    <mergeCell ref="B136:B138"/>
    <mergeCell ref="C136:D138"/>
    <mergeCell ref="F136:F138"/>
    <mergeCell ref="S130:S132"/>
    <mergeCell ref="A133:A135"/>
    <mergeCell ref="B133:B135"/>
    <mergeCell ref="C133:D135"/>
    <mergeCell ref="F133:F135"/>
    <mergeCell ref="S133:S135"/>
    <mergeCell ref="A130:A132"/>
    <mergeCell ref="B130:B132"/>
    <mergeCell ref="C130:D132"/>
    <mergeCell ref="F130:F132"/>
    <mergeCell ref="S124:S126"/>
    <mergeCell ref="AA124:AA126"/>
    <mergeCell ref="A127:A129"/>
    <mergeCell ref="B127:B129"/>
    <mergeCell ref="C127:D129"/>
    <mergeCell ref="F127:F129"/>
    <mergeCell ref="S127:S129"/>
    <mergeCell ref="A124:A126"/>
    <mergeCell ref="B124:B126"/>
    <mergeCell ref="C124:D126"/>
    <mergeCell ref="F124:F126"/>
    <mergeCell ref="AA127:AA129"/>
    <mergeCell ref="S115:S117"/>
    <mergeCell ref="AA115:AA117"/>
    <mergeCell ref="A118:A120"/>
    <mergeCell ref="B118:B120"/>
    <mergeCell ref="C118:D120"/>
    <mergeCell ref="F118:F120"/>
    <mergeCell ref="S118:S120"/>
    <mergeCell ref="AA118:AA120"/>
    <mergeCell ref="A115:A117"/>
    <mergeCell ref="B115:B117"/>
    <mergeCell ref="C115:D117"/>
    <mergeCell ref="F115:F117"/>
    <mergeCell ref="S109:S111"/>
    <mergeCell ref="AA109:AA111"/>
    <mergeCell ref="A112:A114"/>
    <mergeCell ref="B112:B114"/>
    <mergeCell ref="C112:D114"/>
    <mergeCell ref="F112:F114"/>
    <mergeCell ref="S112:S114"/>
    <mergeCell ref="AA112:AA114"/>
    <mergeCell ref="A109:A111"/>
    <mergeCell ref="B109:B111"/>
    <mergeCell ref="C109:D111"/>
    <mergeCell ref="F109:F111"/>
    <mergeCell ref="S103:S105"/>
    <mergeCell ref="AA103:AA105"/>
    <mergeCell ref="A106:A108"/>
    <mergeCell ref="B106:B108"/>
    <mergeCell ref="C106:D108"/>
    <mergeCell ref="F106:F108"/>
    <mergeCell ref="S106:S108"/>
    <mergeCell ref="AA106:AA108"/>
    <mergeCell ref="A103:A105"/>
    <mergeCell ref="B103:B105"/>
    <mergeCell ref="C103:D105"/>
    <mergeCell ref="F103:F105"/>
    <mergeCell ref="AA97:AA99"/>
    <mergeCell ref="A100:A102"/>
    <mergeCell ref="B100:B102"/>
    <mergeCell ref="C100:D102"/>
    <mergeCell ref="F100:F102"/>
    <mergeCell ref="S100:S102"/>
    <mergeCell ref="S94:S96"/>
    <mergeCell ref="A97:A99"/>
    <mergeCell ref="B97:B99"/>
    <mergeCell ref="C97:D99"/>
    <mergeCell ref="F97:F99"/>
    <mergeCell ref="S97:S99"/>
    <mergeCell ref="A94:A96"/>
    <mergeCell ref="B94:B96"/>
    <mergeCell ref="C94:D96"/>
    <mergeCell ref="F94:F96"/>
    <mergeCell ref="AA88:AA90"/>
    <mergeCell ref="A91:A93"/>
    <mergeCell ref="B91:B93"/>
    <mergeCell ref="C91:D93"/>
    <mergeCell ref="F91:F93"/>
    <mergeCell ref="S91:S93"/>
    <mergeCell ref="A88:A90"/>
    <mergeCell ref="B88:B90"/>
    <mergeCell ref="C88:D90"/>
    <mergeCell ref="F88:F90"/>
    <mergeCell ref="AA82:AA84"/>
    <mergeCell ref="A85:A87"/>
    <mergeCell ref="B85:B87"/>
    <mergeCell ref="C85:D87"/>
    <mergeCell ref="F85:F87"/>
    <mergeCell ref="S85:S87"/>
    <mergeCell ref="AA85:AA87"/>
    <mergeCell ref="S79:S81"/>
    <mergeCell ref="A82:A84"/>
    <mergeCell ref="B82:B84"/>
    <mergeCell ref="C82:D84"/>
    <mergeCell ref="F82:F84"/>
    <mergeCell ref="S82:S84"/>
    <mergeCell ref="A79:A81"/>
    <mergeCell ref="B79:B81"/>
    <mergeCell ref="C79:D81"/>
    <mergeCell ref="F79:F81"/>
    <mergeCell ref="S73:S75"/>
    <mergeCell ref="AA73:AA75"/>
    <mergeCell ref="A76:A78"/>
    <mergeCell ref="B76:B78"/>
    <mergeCell ref="C76:D78"/>
    <mergeCell ref="F76:F78"/>
    <mergeCell ref="S76:S78"/>
    <mergeCell ref="AA76:AA78"/>
    <mergeCell ref="A73:A75"/>
    <mergeCell ref="B73:B75"/>
    <mergeCell ref="C73:D75"/>
    <mergeCell ref="F73:F75"/>
    <mergeCell ref="S67:S69"/>
    <mergeCell ref="AA67:AA69"/>
    <mergeCell ref="A70:A72"/>
    <mergeCell ref="B70:B72"/>
    <mergeCell ref="C70:D72"/>
    <mergeCell ref="F70:F72"/>
    <mergeCell ref="S70:S72"/>
    <mergeCell ref="A67:A69"/>
    <mergeCell ref="B67:B69"/>
    <mergeCell ref="C67:D69"/>
    <mergeCell ref="F67:F69"/>
    <mergeCell ref="AA61:AA63"/>
    <mergeCell ref="A64:A66"/>
    <mergeCell ref="B64:B66"/>
    <mergeCell ref="C64:D66"/>
    <mergeCell ref="F64:F66"/>
    <mergeCell ref="S64:S66"/>
    <mergeCell ref="AA64:AA66"/>
    <mergeCell ref="S58:S60"/>
    <mergeCell ref="A61:A63"/>
    <mergeCell ref="B61:B63"/>
    <mergeCell ref="C61:D63"/>
    <mergeCell ref="F61:F63"/>
    <mergeCell ref="S61:S63"/>
    <mergeCell ref="A58:A60"/>
    <mergeCell ref="B58:B60"/>
    <mergeCell ref="C58:D60"/>
    <mergeCell ref="F58:F60"/>
    <mergeCell ref="S52:S54"/>
    <mergeCell ref="AA52:AA54"/>
    <mergeCell ref="A55:A57"/>
    <mergeCell ref="B55:B57"/>
    <mergeCell ref="C55:D57"/>
    <mergeCell ref="F55:F57"/>
    <mergeCell ref="S55:S57"/>
    <mergeCell ref="A52:A54"/>
    <mergeCell ref="B52:B54"/>
    <mergeCell ref="C52:D54"/>
    <mergeCell ref="F52:F54"/>
    <mergeCell ref="S46:S48"/>
    <mergeCell ref="AA46:AA48"/>
    <mergeCell ref="A49:A51"/>
    <mergeCell ref="B49:B51"/>
    <mergeCell ref="C49:D51"/>
    <mergeCell ref="F49:F51"/>
    <mergeCell ref="S49:S51"/>
    <mergeCell ref="AA49:AA51"/>
    <mergeCell ref="A46:A48"/>
    <mergeCell ref="B46:B48"/>
    <mergeCell ref="C46:D48"/>
    <mergeCell ref="F46:F48"/>
    <mergeCell ref="S40:S42"/>
    <mergeCell ref="AA40:AA42"/>
    <mergeCell ref="A43:A45"/>
    <mergeCell ref="B43:B45"/>
    <mergeCell ref="C43:D45"/>
    <mergeCell ref="F43:F45"/>
    <mergeCell ref="S43:S45"/>
    <mergeCell ref="AA43:AA45"/>
    <mergeCell ref="A40:A42"/>
    <mergeCell ref="B40:B42"/>
    <mergeCell ref="C40:D42"/>
    <mergeCell ref="F40:F42"/>
    <mergeCell ref="S34:S36"/>
    <mergeCell ref="AA34:AA36"/>
    <mergeCell ref="A37:A39"/>
    <mergeCell ref="B37:B39"/>
    <mergeCell ref="C37:D39"/>
    <mergeCell ref="F37:F39"/>
    <mergeCell ref="S37:S39"/>
    <mergeCell ref="AA37:AA39"/>
    <mergeCell ref="A34:A36"/>
    <mergeCell ref="B34:B36"/>
    <mergeCell ref="C34:D36"/>
    <mergeCell ref="F34:F36"/>
    <mergeCell ref="S28:S30"/>
    <mergeCell ref="AA28:AA30"/>
    <mergeCell ref="A31:A33"/>
    <mergeCell ref="B31:B33"/>
    <mergeCell ref="C31:D33"/>
    <mergeCell ref="F31:F33"/>
    <mergeCell ref="S31:S33"/>
    <mergeCell ref="AA31:AA33"/>
    <mergeCell ref="A28:A30"/>
    <mergeCell ref="B28:B30"/>
    <mergeCell ref="C28:D30"/>
    <mergeCell ref="F28:F30"/>
    <mergeCell ref="S22:S24"/>
    <mergeCell ref="AA22:AA24"/>
    <mergeCell ref="A25:A27"/>
    <mergeCell ref="B25:B27"/>
    <mergeCell ref="C25:D27"/>
    <mergeCell ref="F25:F27"/>
    <mergeCell ref="S25:S27"/>
    <mergeCell ref="AA25:AA27"/>
    <mergeCell ref="A22:A24"/>
    <mergeCell ref="B22:B24"/>
    <mergeCell ref="C22:D24"/>
    <mergeCell ref="F22:F24"/>
    <mergeCell ref="S16:S18"/>
    <mergeCell ref="AA16:AA18"/>
    <mergeCell ref="A19:A21"/>
    <mergeCell ref="B19:B21"/>
    <mergeCell ref="C19:D21"/>
    <mergeCell ref="F19:F21"/>
    <mergeCell ref="S19:S21"/>
    <mergeCell ref="AA19:AA21"/>
    <mergeCell ref="A16:A18"/>
    <mergeCell ref="B16:B18"/>
    <mergeCell ref="C16:D18"/>
    <mergeCell ref="F16:F18"/>
    <mergeCell ref="S10:S12"/>
    <mergeCell ref="AA10:AA12"/>
    <mergeCell ref="A13:A15"/>
    <mergeCell ref="B13:B15"/>
    <mergeCell ref="C13:D15"/>
    <mergeCell ref="F13:F15"/>
    <mergeCell ref="S13:S15"/>
    <mergeCell ref="AA13:AA15"/>
    <mergeCell ref="A10:A12"/>
    <mergeCell ref="B10:B12"/>
    <mergeCell ref="C10:D12"/>
    <mergeCell ref="F10:F12"/>
    <mergeCell ref="A7:A9"/>
    <mergeCell ref="B7:B9"/>
    <mergeCell ref="C7:D9"/>
    <mergeCell ref="F7:F9"/>
    <mergeCell ref="S7:S9"/>
    <mergeCell ref="AA7:AA9"/>
    <mergeCell ref="O5:O6"/>
    <mergeCell ref="Q5:Q6"/>
    <mergeCell ref="R5:S5"/>
    <mergeCell ref="T5:T6"/>
    <mergeCell ref="V5:V6"/>
    <mergeCell ref="X5:X6"/>
    <mergeCell ref="AE3:AE6"/>
    <mergeCell ref="AF3:AF6"/>
    <mergeCell ref="A5:A6"/>
    <mergeCell ref="B5:B6"/>
    <mergeCell ref="C5:D6"/>
    <mergeCell ref="E5:E6"/>
    <mergeCell ref="F5:F6"/>
    <mergeCell ref="G5:G6"/>
    <mergeCell ref="Y5:AA5"/>
    <mergeCell ref="A1:U2"/>
    <mergeCell ref="W1:W2"/>
    <mergeCell ref="A3:AA4"/>
    <mergeCell ref="AB3:AB6"/>
    <mergeCell ref="AC3:AC6"/>
    <mergeCell ref="AD3:AD6"/>
    <mergeCell ref="H5:H6"/>
    <mergeCell ref="I5:I6"/>
    <mergeCell ref="K5:K6"/>
    <mergeCell ref="M5:M6"/>
  </mergeCells>
  <pageMargins left="0.25" right="0.25" top="0.75" bottom="0.75" header="0.3" footer="0.3"/>
  <pageSetup paperSize="9" scale="1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41"/>
  <sheetViews>
    <sheetView zoomScale="30" zoomScaleNormal="30" workbookViewId="0">
      <selection activeCell="AK202" sqref="AK202"/>
    </sheetView>
  </sheetViews>
  <sheetFormatPr defaultColWidth="45.140625" defaultRowHeight="33.75" x14ac:dyDescent="0.5"/>
  <cols>
    <col min="1" max="1" width="31.7109375" style="1" customWidth="1"/>
    <col min="2" max="2" width="28.7109375" style="147" customWidth="1"/>
    <col min="3" max="3" width="45.140625" style="1"/>
    <col min="4" max="4" width="33.7109375" style="148" customWidth="1"/>
    <col min="5" max="6" width="45.140625" style="148"/>
    <col min="7" max="7" width="55.5703125" style="149" customWidth="1"/>
    <col min="8" max="8" width="0" style="150" hidden="1" customWidth="1"/>
    <col min="9" max="10" width="53.28515625" style="1" customWidth="1"/>
    <col min="11" max="11" width="0" style="1" hidden="1" customWidth="1"/>
    <col min="12" max="12" width="45.140625" style="1"/>
    <col min="13" max="13" width="0" style="1" hidden="1" customWidth="1"/>
    <col min="14" max="14" width="45.140625" style="1"/>
    <col min="15" max="15" width="0" style="1" hidden="1" customWidth="1"/>
    <col min="16" max="16" width="45.140625" style="1"/>
    <col min="17" max="17" width="0" style="1" hidden="1" customWidth="1"/>
    <col min="18" max="18" width="50.42578125" style="1" customWidth="1"/>
    <col min="19" max="19" width="45.140625" style="1"/>
    <col min="20" max="22" width="0" style="1" hidden="1" customWidth="1"/>
    <col min="23" max="23" width="45.140625" style="1"/>
    <col min="24" max="24" width="0" style="1" hidden="1" customWidth="1"/>
    <col min="25" max="25" width="45.140625" style="1"/>
    <col min="26" max="26" width="0" style="1" hidden="1" customWidth="1"/>
    <col min="27" max="27" width="45.140625" style="1"/>
    <col min="28" max="28" width="49.42578125" style="1" hidden="1" customWidth="1"/>
    <col min="29" max="32" width="45.140625" style="1" hidden="1" customWidth="1"/>
    <col min="33" max="16384" width="45.140625" style="1"/>
  </cols>
  <sheetData>
    <row r="1" spans="1:68" ht="45" customHeight="1" x14ac:dyDescent="0.5">
      <c r="A1" s="892"/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614"/>
      <c r="W1" s="810">
        <v>2023</v>
      </c>
      <c r="X1" s="614"/>
      <c r="Y1" s="614"/>
      <c r="Z1" s="614"/>
      <c r="AA1" s="614"/>
      <c r="AE1" s="614"/>
      <c r="AF1" s="614"/>
    </row>
    <row r="2" spans="1:68" ht="45.6" customHeight="1" thickBot="1" x14ac:dyDescent="0.55000000000000004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615"/>
      <c r="W2" s="894"/>
      <c r="X2" s="615"/>
      <c r="Y2" s="615"/>
      <c r="Z2" s="615"/>
      <c r="AA2" s="615"/>
      <c r="AE2" s="615"/>
      <c r="AF2" s="615"/>
    </row>
    <row r="3" spans="1:68" ht="39.75" customHeight="1" x14ac:dyDescent="0.5">
      <c r="A3" s="895"/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  <c r="W3" s="896"/>
      <c r="X3" s="896"/>
      <c r="Y3" s="896"/>
      <c r="Z3" s="896"/>
      <c r="AA3" s="897"/>
      <c r="AB3" s="901" t="s">
        <v>29</v>
      </c>
      <c r="AC3" s="904" t="s">
        <v>30</v>
      </c>
      <c r="AD3" s="907" t="s">
        <v>85</v>
      </c>
      <c r="AE3" s="913" t="s">
        <v>84</v>
      </c>
      <c r="AF3" s="913" t="s">
        <v>86</v>
      </c>
    </row>
    <row r="4" spans="1:68" ht="45.6" customHeight="1" thickBot="1" x14ac:dyDescent="0.55000000000000004">
      <c r="A4" s="898"/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899"/>
      <c r="R4" s="899"/>
      <c r="S4" s="899"/>
      <c r="T4" s="899"/>
      <c r="U4" s="899"/>
      <c r="V4" s="899"/>
      <c r="W4" s="899"/>
      <c r="X4" s="899"/>
      <c r="Y4" s="899"/>
      <c r="Z4" s="899"/>
      <c r="AA4" s="900"/>
      <c r="AB4" s="902"/>
      <c r="AC4" s="905"/>
      <c r="AD4" s="902"/>
      <c r="AE4" s="914"/>
      <c r="AF4" s="914"/>
    </row>
    <row r="5" spans="1:68" ht="230.25" customHeight="1" thickBot="1" x14ac:dyDescent="0.55000000000000004">
      <c r="A5" s="916" t="s">
        <v>10</v>
      </c>
      <c r="B5" s="918" t="s">
        <v>11</v>
      </c>
      <c r="C5" s="920" t="s">
        <v>0</v>
      </c>
      <c r="D5" s="920"/>
      <c r="E5" s="920" t="s">
        <v>20</v>
      </c>
      <c r="F5" s="922"/>
      <c r="G5" s="924" t="s">
        <v>128</v>
      </c>
      <c r="H5" s="909" t="s">
        <v>80</v>
      </c>
      <c r="I5" s="911" t="s">
        <v>170</v>
      </c>
      <c r="J5" s="616" t="s">
        <v>8</v>
      </c>
      <c r="K5" s="909" t="s">
        <v>81</v>
      </c>
      <c r="L5" s="616" t="s">
        <v>95</v>
      </c>
      <c r="M5" s="909" t="s">
        <v>81</v>
      </c>
      <c r="N5" s="616" t="s">
        <v>130</v>
      </c>
      <c r="O5" s="909" t="s">
        <v>81</v>
      </c>
      <c r="P5" s="616" t="s">
        <v>202</v>
      </c>
      <c r="Q5" s="944" t="s">
        <v>81</v>
      </c>
      <c r="R5" s="946" t="s">
        <v>127</v>
      </c>
      <c r="S5" s="947"/>
      <c r="T5" s="947" t="s">
        <v>81</v>
      </c>
      <c r="U5" s="616" t="s">
        <v>131</v>
      </c>
      <c r="V5" s="909" t="s">
        <v>81</v>
      </c>
      <c r="W5" s="616" t="s">
        <v>132</v>
      </c>
      <c r="X5" s="909" t="s">
        <v>81</v>
      </c>
      <c r="Y5" s="926" t="s">
        <v>114</v>
      </c>
      <c r="Z5" s="927"/>
      <c r="AA5" s="928"/>
      <c r="AB5" s="902"/>
      <c r="AC5" s="905"/>
      <c r="AD5" s="902"/>
      <c r="AE5" s="914"/>
      <c r="AF5" s="914"/>
    </row>
    <row r="6" spans="1:68" ht="69.95" customHeight="1" thickBot="1" x14ac:dyDescent="0.55000000000000004">
      <c r="A6" s="917"/>
      <c r="B6" s="919"/>
      <c r="C6" s="921"/>
      <c r="D6" s="921"/>
      <c r="E6" s="921"/>
      <c r="F6" s="923"/>
      <c r="G6" s="925"/>
      <c r="H6" s="910"/>
      <c r="I6" s="912"/>
      <c r="J6" s="2" t="s">
        <v>15</v>
      </c>
      <c r="K6" s="910"/>
      <c r="L6" s="2" t="s">
        <v>129</v>
      </c>
      <c r="M6" s="910"/>
      <c r="N6" s="2" t="s">
        <v>16</v>
      </c>
      <c r="O6" s="910"/>
      <c r="P6" s="2" t="s">
        <v>203</v>
      </c>
      <c r="Q6" s="945"/>
      <c r="R6" s="2" t="s">
        <v>9</v>
      </c>
      <c r="S6" s="511" t="s">
        <v>82</v>
      </c>
      <c r="T6" s="948"/>
      <c r="U6" s="2" t="s">
        <v>17</v>
      </c>
      <c r="V6" s="910"/>
      <c r="W6" s="2" t="s">
        <v>18</v>
      </c>
      <c r="X6" s="910"/>
      <c r="Y6" s="3" t="s">
        <v>9</v>
      </c>
      <c r="Z6" s="4" t="s">
        <v>81</v>
      </c>
      <c r="AA6" s="5" t="s">
        <v>82</v>
      </c>
      <c r="AB6" s="903"/>
      <c r="AC6" s="906"/>
      <c r="AD6" s="908"/>
      <c r="AE6" s="915"/>
      <c r="AF6" s="915"/>
    </row>
    <row r="7" spans="1:68" ht="69.95" hidden="1" customHeight="1" x14ac:dyDescent="0.5">
      <c r="A7" s="929">
        <v>21201</v>
      </c>
      <c r="B7" s="932" t="s">
        <v>1</v>
      </c>
      <c r="C7" s="935" t="s">
        <v>162</v>
      </c>
      <c r="D7" s="936"/>
      <c r="E7" s="621" t="s">
        <v>12</v>
      </c>
      <c r="F7" s="937"/>
      <c r="G7" s="429"/>
      <c r="H7" s="34"/>
      <c r="I7" s="35"/>
      <c r="J7" s="35"/>
      <c r="K7" s="36"/>
      <c r="L7" s="616"/>
      <c r="M7" s="36"/>
      <c r="N7" s="616"/>
      <c r="O7" s="36"/>
      <c r="P7" s="616"/>
      <c r="Q7" s="495"/>
      <c r="R7" s="616"/>
      <c r="S7" s="938"/>
      <c r="T7" s="506"/>
      <c r="U7" s="39"/>
      <c r="V7" s="38"/>
      <c r="W7" s="430"/>
      <c r="X7" s="38"/>
      <c r="Y7" s="40"/>
      <c r="Z7" s="474"/>
      <c r="AA7" s="941"/>
      <c r="AB7" s="103"/>
      <c r="AC7" s="10"/>
      <c r="AD7" s="11"/>
      <c r="AE7" s="12"/>
      <c r="AF7" s="12"/>
    </row>
    <row r="8" spans="1:68" ht="69.95" hidden="1" customHeight="1" x14ac:dyDescent="0.5">
      <c r="A8" s="930"/>
      <c r="B8" s="933"/>
      <c r="C8" s="935"/>
      <c r="D8" s="936"/>
      <c r="E8" s="13" t="s">
        <v>13</v>
      </c>
      <c r="F8" s="937"/>
      <c r="G8" s="14"/>
      <c r="H8" s="15"/>
      <c r="I8" s="16"/>
      <c r="J8" s="16"/>
      <c r="K8" s="17"/>
      <c r="L8" s="16"/>
      <c r="M8" s="17"/>
      <c r="N8" s="16"/>
      <c r="O8" s="17"/>
      <c r="P8" s="16"/>
      <c r="Q8" s="480"/>
      <c r="R8" s="16"/>
      <c r="S8" s="939"/>
      <c r="T8" s="41"/>
      <c r="U8" s="19"/>
      <c r="V8" s="18"/>
      <c r="W8" s="20"/>
      <c r="X8" s="18"/>
      <c r="Y8" s="46"/>
      <c r="Z8" s="475"/>
      <c r="AA8" s="942"/>
      <c r="AB8" s="11"/>
      <c r="AC8" s="21"/>
      <c r="AD8" s="11"/>
      <c r="AE8" s="12"/>
      <c r="AF8" s="12"/>
    </row>
    <row r="9" spans="1:68" s="31" customFormat="1" ht="69.95" hidden="1" customHeight="1" thickBot="1" x14ac:dyDescent="0.55000000000000004">
      <c r="A9" s="931"/>
      <c r="B9" s="934"/>
      <c r="C9" s="935"/>
      <c r="D9" s="936"/>
      <c r="E9" s="151" t="s">
        <v>14</v>
      </c>
      <c r="F9" s="937"/>
      <c r="G9" s="427">
        <f>SUM(G7:G8)</f>
        <v>0</v>
      </c>
      <c r="H9" s="48"/>
      <c r="I9" s="49">
        <f t="shared" ref="I9:Y9" si="0">SUM(I7:I8)</f>
        <v>0</v>
      </c>
      <c r="J9" s="49">
        <f t="shared" si="0"/>
        <v>0</v>
      </c>
      <c r="K9" s="50"/>
      <c r="L9" s="49">
        <f t="shared" si="0"/>
        <v>0</v>
      </c>
      <c r="M9" s="50"/>
      <c r="N9" s="49">
        <f t="shared" si="0"/>
        <v>0</v>
      </c>
      <c r="O9" s="50"/>
      <c r="P9" s="49">
        <f t="shared" si="0"/>
        <v>0</v>
      </c>
      <c r="Q9" s="496"/>
      <c r="R9" s="49">
        <f t="shared" si="0"/>
        <v>0</v>
      </c>
      <c r="S9" s="940"/>
      <c r="T9" s="51"/>
      <c r="U9" s="52">
        <f t="shared" si="0"/>
        <v>0</v>
      </c>
      <c r="V9" s="52"/>
      <c r="W9" s="52">
        <f t="shared" si="0"/>
        <v>0</v>
      </c>
      <c r="X9" s="52">
        <f t="shared" si="0"/>
        <v>0</v>
      </c>
      <c r="Y9" s="50">
        <f t="shared" si="0"/>
        <v>0</v>
      </c>
      <c r="Z9" s="476"/>
      <c r="AA9" s="943"/>
      <c r="AB9" s="29">
        <f>J9+L9+N9+P9+R9+U9+W9+Y9</f>
        <v>0</v>
      </c>
      <c r="AC9" s="28">
        <f>G9-AB9</f>
        <v>0</v>
      </c>
      <c r="AD9" s="29">
        <f>H9</f>
        <v>0</v>
      </c>
      <c r="AE9" s="30">
        <f>K9+M9+O9+Q9+T9+V9+X9+Z9</f>
        <v>0</v>
      </c>
      <c r="AF9" s="30">
        <f>AD9-AE9</f>
        <v>0</v>
      </c>
    </row>
    <row r="10" spans="1:68" s="42" customFormat="1" ht="69.95" hidden="1" customHeight="1" x14ac:dyDescent="0.5">
      <c r="A10" s="950">
        <v>21205</v>
      </c>
      <c r="B10" s="952" t="s">
        <v>59</v>
      </c>
      <c r="C10" s="954" t="s">
        <v>133</v>
      </c>
      <c r="D10" s="955"/>
      <c r="E10" s="32" t="s">
        <v>12</v>
      </c>
      <c r="F10" s="958"/>
      <c r="G10" s="33"/>
      <c r="H10" s="34"/>
      <c r="I10" s="35"/>
      <c r="J10" s="35"/>
      <c r="K10" s="36"/>
      <c r="L10" s="37"/>
      <c r="M10" s="36"/>
      <c r="N10" s="37"/>
      <c r="O10" s="36"/>
      <c r="P10" s="37"/>
      <c r="Q10" s="495"/>
      <c r="R10" s="37"/>
      <c r="S10" s="938"/>
      <c r="T10" s="506"/>
      <c r="U10" s="39"/>
      <c r="V10" s="38"/>
      <c r="W10" s="39"/>
      <c r="X10" s="38"/>
      <c r="Y10" s="40"/>
      <c r="Z10" s="475"/>
      <c r="AA10" s="949"/>
      <c r="AB10" s="11"/>
      <c r="AC10" s="21"/>
      <c r="AD10" s="11"/>
      <c r="AE10" s="12"/>
      <c r="AF10" s="12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s="42" customFormat="1" ht="69.95" hidden="1" customHeight="1" x14ac:dyDescent="0.5">
      <c r="A11" s="930"/>
      <c r="B11" s="933"/>
      <c r="C11" s="935"/>
      <c r="D11" s="936"/>
      <c r="E11" s="13" t="s">
        <v>13</v>
      </c>
      <c r="F11" s="959"/>
      <c r="G11" s="43"/>
      <c r="H11" s="15"/>
      <c r="I11" s="44"/>
      <c r="J11" s="44"/>
      <c r="K11" s="17"/>
      <c r="L11" s="45"/>
      <c r="M11" s="17"/>
      <c r="N11" s="45"/>
      <c r="O11" s="17"/>
      <c r="P11" s="45"/>
      <c r="Q11" s="480"/>
      <c r="R11" s="45"/>
      <c r="S11" s="939"/>
      <c r="T11" s="41"/>
      <c r="U11" s="19"/>
      <c r="V11" s="18"/>
      <c r="W11" s="19"/>
      <c r="X11" s="18"/>
      <c r="Y11" s="46"/>
      <c r="Z11" s="475"/>
      <c r="AA11" s="942"/>
      <c r="AB11" s="11"/>
      <c r="AC11" s="21"/>
      <c r="AD11" s="11"/>
      <c r="AE11" s="12"/>
      <c r="AF11" s="12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s="54" customFormat="1" ht="69.95" hidden="1" customHeight="1" thickBot="1" x14ac:dyDescent="0.55000000000000004">
      <c r="A12" s="951"/>
      <c r="B12" s="953"/>
      <c r="C12" s="956"/>
      <c r="D12" s="957"/>
      <c r="E12" s="47" t="s">
        <v>14</v>
      </c>
      <c r="F12" s="960"/>
      <c r="G12" s="48">
        <f>SUM(G10:G11)</f>
        <v>0</v>
      </c>
      <c r="H12" s="48"/>
      <c r="I12" s="49">
        <f t="shared" ref="I12:Y12" si="1">SUM(I10:I11)</f>
        <v>0</v>
      </c>
      <c r="J12" s="49">
        <f t="shared" si="1"/>
        <v>0</v>
      </c>
      <c r="K12" s="50"/>
      <c r="L12" s="49">
        <f t="shared" si="1"/>
        <v>0</v>
      </c>
      <c r="M12" s="50"/>
      <c r="N12" s="49">
        <f t="shared" si="1"/>
        <v>0</v>
      </c>
      <c r="O12" s="50"/>
      <c r="P12" s="49">
        <f t="shared" si="1"/>
        <v>0</v>
      </c>
      <c r="Q12" s="496"/>
      <c r="R12" s="49">
        <f t="shared" si="1"/>
        <v>0</v>
      </c>
      <c r="S12" s="940"/>
      <c r="T12" s="51"/>
      <c r="U12" s="52">
        <f t="shared" si="1"/>
        <v>0</v>
      </c>
      <c r="V12" s="52"/>
      <c r="W12" s="52">
        <f t="shared" si="1"/>
        <v>0</v>
      </c>
      <c r="X12" s="52"/>
      <c r="Y12" s="50">
        <f t="shared" si="1"/>
        <v>0</v>
      </c>
      <c r="Z12" s="476"/>
      <c r="AA12" s="943"/>
      <c r="AB12" s="29">
        <f>J12+L12+N12+P12+R12+U12+W12+Y12</f>
        <v>0</v>
      </c>
      <c r="AC12" s="28">
        <f>G12-AB12</f>
        <v>0</v>
      </c>
      <c r="AD12" s="29">
        <f>H12</f>
        <v>0</v>
      </c>
      <c r="AE12" s="30">
        <f>K12+M12+O12+Q12+T12+V12+X12+Z12</f>
        <v>0</v>
      </c>
      <c r="AF12" s="30">
        <f>AD12-AE12</f>
        <v>0</v>
      </c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</row>
    <row r="13" spans="1:68" s="42" customFormat="1" ht="69.95" hidden="1" customHeight="1" x14ac:dyDescent="0.5">
      <c r="A13" s="950">
        <v>21205</v>
      </c>
      <c r="B13" s="952" t="s">
        <v>163</v>
      </c>
      <c r="C13" s="954" t="s">
        <v>164</v>
      </c>
      <c r="D13" s="955"/>
      <c r="E13" s="32" t="s">
        <v>12</v>
      </c>
      <c r="F13" s="958"/>
      <c r="G13" s="33"/>
      <c r="H13" s="34"/>
      <c r="I13" s="35"/>
      <c r="J13" s="35"/>
      <c r="K13" s="36"/>
      <c r="L13" s="37"/>
      <c r="M13" s="36"/>
      <c r="N13" s="37"/>
      <c r="O13" s="36"/>
      <c r="P13" s="37"/>
      <c r="Q13" s="495"/>
      <c r="R13" s="37"/>
      <c r="S13" s="938"/>
      <c r="T13" s="506"/>
      <c r="U13" s="39"/>
      <c r="V13" s="38"/>
      <c r="W13" s="39"/>
      <c r="X13" s="38"/>
      <c r="Y13" s="40"/>
      <c r="Z13" s="475"/>
      <c r="AA13" s="949"/>
      <c r="AB13" s="11"/>
      <c r="AC13" s="21"/>
      <c r="AD13" s="11"/>
      <c r="AE13" s="12"/>
      <c r="AF13" s="12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s="42" customFormat="1" ht="69.95" hidden="1" customHeight="1" x14ac:dyDescent="0.5">
      <c r="A14" s="930"/>
      <c r="B14" s="933"/>
      <c r="C14" s="935"/>
      <c r="D14" s="936"/>
      <c r="E14" s="13" t="s">
        <v>13</v>
      </c>
      <c r="F14" s="959"/>
      <c r="G14" s="43"/>
      <c r="H14" s="15"/>
      <c r="I14" s="44"/>
      <c r="J14" s="44"/>
      <c r="K14" s="17"/>
      <c r="L14" s="45"/>
      <c r="M14" s="17"/>
      <c r="N14" s="45"/>
      <c r="O14" s="17"/>
      <c r="P14" s="45"/>
      <c r="Q14" s="480"/>
      <c r="R14" s="45"/>
      <c r="S14" s="939"/>
      <c r="T14" s="41"/>
      <c r="U14" s="19"/>
      <c r="V14" s="18"/>
      <c r="W14" s="19"/>
      <c r="X14" s="18"/>
      <c r="Y14" s="46"/>
      <c r="Z14" s="475"/>
      <c r="AA14" s="942"/>
      <c r="AB14" s="11"/>
      <c r="AC14" s="21"/>
      <c r="AD14" s="11"/>
      <c r="AE14" s="12"/>
      <c r="AF14" s="1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s="54" customFormat="1" ht="69.95" hidden="1" customHeight="1" thickBot="1" x14ac:dyDescent="0.55000000000000004">
      <c r="A15" s="951"/>
      <c r="B15" s="953"/>
      <c r="C15" s="956"/>
      <c r="D15" s="957"/>
      <c r="E15" s="47" t="s">
        <v>14</v>
      </c>
      <c r="F15" s="960"/>
      <c r="G15" s="48">
        <f>SUM(G13:G14)</f>
        <v>0</v>
      </c>
      <c r="H15" s="48"/>
      <c r="I15" s="49">
        <f t="shared" ref="I15:J15" si="2">SUM(I13:I14)</f>
        <v>0</v>
      </c>
      <c r="J15" s="49">
        <f t="shared" si="2"/>
        <v>0</v>
      </c>
      <c r="K15" s="50"/>
      <c r="L15" s="49">
        <f t="shared" ref="L15" si="3">SUM(L13:L14)</f>
        <v>0</v>
      </c>
      <c r="M15" s="50"/>
      <c r="N15" s="49">
        <f t="shared" ref="N15" si="4">SUM(N13:N14)</f>
        <v>0</v>
      </c>
      <c r="O15" s="50"/>
      <c r="P15" s="49">
        <f t="shared" ref="P15" si="5">SUM(P13:P14)</f>
        <v>0</v>
      </c>
      <c r="Q15" s="496"/>
      <c r="R15" s="49">
        <f t="shared" ref="R15" si="6">SUM(R13:R14)</f>
        <v>0</v>
      </c>
      <c r="S15" s="940"/>
      <c r="T15" s="51"/>
      <c r="U15" s="52">
        <f t="shared" ref="U15" si="7">SUM(U13:U14)</f>
        <v>0</v>
      </c>
      <c r="V15" s="52"/>
      <c r="W15" s="52">
        <f t="shared" ref="W15" si="8">SUM(W13:W14)</f>
        <v>0</v>
      </c>
      <c r="X15" s="52"/>
      <c r="Y15" s="50">
        <f t="shared" ref="Y15" si="9">SUM(Y13:Y14)</f>
        <v>0</v>
      </c>
      <c r="Z15" s="476"/>
      <c r="AA15" s="943"/>
      <c r="AB15" s="29">
        <f>J15+L15+N15+P15+R15+U15+W15+Y15</f>
        <v>0</v>
      </c>
      <c r="AC15" s="28">
        <f>G15-AB15</f>
        <v>0</v>
      </c>
      <c r="AD15" s="29">
        <f>H15</f>
        <v>0</v>
      </c>
      <c r="AE15" s="30">
        <f>K15+M15+O15+Q15+T15+V15+X15+Z15</f>
        <v>0</v>
      </c>
      <c r="AF15" s="30">
        <f>AD15-AE15</f>
        <v>0</v>
      </c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</row>
    <row r="16" spans="1:68" s="55" customFormat="1" ht="69.95" customHeight="1" x14ac:dyDescent="0.5">
      <c r="A16" s="964">
        <v>21501</v>
      </c>
      <c r="B16" s="967" t="s">
        <v>161</v>
      </c>
      <c r="C16" s="954" t="s">
        <v>273</v>
      </c>
      <c r="D16" s="955"/>
      <c r="E16" s="32" t="s">
        <v>12</v>
      </c>
      <c r="F16" s="958"/>
      <c r="G16" s="33">
        <v>20000</v>
      </c>
      <c r="H16" s="34"/>
      <c r="I16" s="35"/>
      <c r="J16" s="35"/>
      <c r="K16" s="36"/>
      <c r="L16" s="37"/>
      <c r="M16" s="36"/>
      <c r="N16" s="37"/>
      <c r="O16" s="36"/>
      <c r="P16" s="37"/>
      <c r="Q16" s="495"/>
      <c r="R16" s="37"/>
      <c r="S16" s="961"/>
      <c r="T16" s="506"/>
      <c r="U16" s="39"/>
      <c r="V16" s="38"/>
      <c r="W16" s="39"/>
      <c r="X16" s="38"/>
      <c r="Y16" s="40">
        <v>20000</v>
      </c>
      <c r="Z16" s="475"/>
      <c r="AA16" s="949" t="s">
        <v>302</v>
      </c>
      <c r="AB16" s="11"/>
      <c r="AC16" s="21"/>
      <c r="AD16" s="11"/>
      <c r="AE16" s="12"/>
      <c r="AF16" s="1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s="55" customFormat="1" ht="69.95" customHeight="1" x14ac:dyDescent="0.5">
      <c r="A17" s="965"/>
      <c r="B17" s="968"/>
      <c r="C17" s="935"/>
      <c r="D17" s="936"/>
      <c r="E17" s="13" t="s">
        <v>13</v>
      </c>
      <c r="F17" s="959"/>
      <c r="G17" s="43"/>
      <c r="H17" s="15"/>
      <c r="I17" s="44"/>
      <c r="J17" s="44"/>
      <c r="K17" s="17"/>
      <c r="L17" s="45"/>
      <c r="M17" s="17"/>
      <c r="N17" s="45"/>
      <c r="O17" s="17"/>
      <c r="P17" s="45"/>
      <c r="Q17" s="480"/>
      <c r="R17" s="45"/>
      <c r="S17" s="962"/>
      <c r="T17" s="41"/>
      <c r="U17" s="19"/>
      <c r="V17" s="18"/>
      <c r="W17" s="19"/>
      <c r="X17" s="18"/>
      <c r="Y17" s="46"/>
      <c r="Z17" s="475"/>
      <c r="AA17" s="942"/>
      <c r="AB17" s="11"/>
      <c r="AC17" s="21"/>
      <c r="AD17" s="11"/>
      <c r="AE17" s="12"/>
      <c r="AF17" s="1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 s="56" customFormat="1" ht="69.95" customHeight="1" thickBot="1" x14ac:dyDescent="0.55000000000000004">
      <c r="A18" s="966"/>
      <c r="B18" s="969"/>
      <c r="C18" s="956"/>
      <c r="D18" s="957"/>
      <c r="E18" s="47" t="s">
        <v>14</v>
      </c>
      <c r="F18" s="960"/>
      <c r="G18" s="48">
        <f>SUM(G16:G17)</f>
        <v>20000</v>
      </c>
      <c r="H18" s="48"/>
      <c r="I18" s="49">
        <f t="shared" ref="I18:Y18" si="10">SUM(I16:I17)</f>
        <v>0</v>
      </c>
      <c r="J18" s="49">
        <f t="shared" si="10"/>
        <v>0</v>
      </c>
      <c r="K18" s="50"/>
      <c r="L18" s="49">
        <f t="shared" si="10"/>
        <v>0</v>
      </c>
      <c r="M18" s="50"/>
      <c r="N18" s="49">
        <f t="shared" si="10"/>
        <v>0</v>
      </c>
      <c r="O18" s="50"/>
      <c r="P18" s="49">
        <f>SUM(P16:P17)</f>
        <v>0</v>
      </c>
      <c r="Q18" s="496"/>
      <c r="R18" s="49">
        <f t="shared" si="10"/>
        <v>0</v>
      </c>
      <c r="S18" s="963"/>
      <c r="T18" s="51"/>
      <c r="U18" s="52">
        <f t="shared" si="10"/>
        <v>0</v>
      </c>
      <c r="V18" s="52"/>
      <c r="W18" s="52">
        <f t="shared" si="10"/>
        <v>0</v>
      </c>
      <c r="X18" s="52"/>
      <c r="Y18" s="50">
        <f t="shared" si="10"/>
        <v>20000</v>
      </c>
      <c r="Z18" s="476"/>
      <c r="AA18" s="943"/>
      <c r="AB18" s="29">
        <f>J18+L18+N18+P18+R18+U18+W18+Y18</f>
        <v>20000</v>
      </c>
      <c r="AC18" s="28">
        <f>G18-AB18</f>
        <v>0</v>
      </c>
      <c r="AD18" s="29">
        <f>H18</f>
        <v>0</v>
      </c>
      <c r="AE18" s="30">
        <f>K18+M18+O18+Q18+T18+V18+X18+Z18</f>
        <v>0</v>
      </c>
      <c r="AF18" s="30">
        <f>AD18-AE18</f>
        <v>0</v>
      </c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</row>
    <row r="19" spans="1:68" s="55" customFormat="1" ht="69.95" customHeight="1" x14ac:dyDescent="0.5">
      <c r="A19" s="950">
        <v>1811</v>
      </c>
      <c r="B19" s="952" t="s">
        <v>337</v>
      </c>
      <c r="C19" s="954" t="s">
        <v>339</v>
      </c>
      <c r="D19" s="955"/>
      <c r="E19" s="32" t="s">
        <v>12</v>
      </c>
      <c r="F19" s="958"/>
      <c r="G19" s="33">
        <v>1036</v>
      </c>
      <c r="H19" s="34"/>
      <c r="I19" s="35"/>
      <c r="J19" s="35">
        <v>1036</v>
      </c>
      <c r="K19" s="36"/>
      <c r="L19" s="37"/>
      <c r="M19" s="36"/>
      <c r="N19" s="37"/>
      <c r="O19" s="36"/>
      <c r="P19" s="37"/>
      <c r="Q19" s="495"/>
      <c r="R19" s="37"/>
      <c r="S19" s="961"/>
      <c r="T19" s="506"/>
      <c r="U19" s="39"/>
      <c r="V19" s="38"/>
      <c r="W19" s="39"/>
      <c r="X19" s="38"/>
      <c r="Y19" s="40"/>
      <c r="Z19" s="475"/>
      <c r="AA19" s="949"/>
      <c r="AB19" s="11"/>
      <c r="AC19" s="21"/>
      <c r="AD19" s="11"/>
      <c r="AE19" s="12"/>
      <c r="AF19" s="1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68" s="55" customFormat="1" ht="69.95" customHeight="1" x14ac:dyDescent="0.5">
      <c r="A20" s="930"/>
      <c r="B20" s="933"/>
      <c r="C20" s="935"/>
      <c r="D20" s="936"/>
      <c r="E20" s="13" t="s">
        <v>13</v>
      </c>
      <c r="F20" s="959"/>
      <c r="G20" s="43"/>
      <c r="H20" s="15"/>
      <c r="I20" s="44"/>
      <c r="J20" s="44"/>
      <c r="K20" s="17"/>
      <c r="L20" s="45"/>
      <c r="M20" s="17"/>
      <c r="N20" s="45"/>
      <c r="O20" s="17"/>
      <c r="P20" s="45"/>
      <c r="Q20" s="480"/>
      <c r="R20" s="45"/>
      <c r="S20" s="962"/>
      <c r="T20" s="41"/>
      <c r="U20" s="19"/>
      <c r="V20" s="18"/>
      <c r="W20" s="19"/>
      <c r="X20" s="18"/>
      <c r="Y20" s="46"/>
      <c r="Z20" s="475"/>
      <c r="AA20" s="942"/>
      <c r="AB20" s="11"/>
      <c r="AC20" s="21"/>
      <c r="AD20" s="11"/>
      <c r="AE20" s="12"/>
      <c r="AF20" s="1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68" s="56" customFormat="1" ht="69.95" customHeight="1" thickBot="1" x14ac:dyDescent="0.55000000000000004">
      <c r="A21" s="951"/>
      <c r="B21" s="953"/>
      <c r="C21" s="956"/>
      <c r="D21" s="957"/>
      <c r="E21" s="47" t="s">
        <v>14</v>
      </c>
      <c r="F21" s="960"/>
      <c r="G21" s="48">
        <f>SUM(G19:G20)</f>
        <v>1036</v>
      </c>
      <c r="H21" s="48"/>
      <c r="I21" s="49">
        <f t="shared" ref="I21:J21" si="11">SUM(I19:I20)</f>
        <v>0</v>
      </c>
      <c r="J21" s="49">
        <f t="shared" si="11"/>
        <v>1036</v>
      </c>
      <c r="K21" s="50"/>
      <c r="L21" s="49">
        <f t="shared" ref="L21" si="12">SUM(L19:L20)</f>
        <v>0</v>
      </c>
      <c r="M21" s="50"/>
      <c r="N21" s="49">
        <f t="shared" ref="N21" si="13">SUM(N19:N20)</f>
        <v>0</v>
      </c>
      <c r="O21" s="50"/>
      <c r="P21" s="49">
        <f>SUM(P19:P20)</f>
        <v>0</v>
      </c>
      <c r="Q21" s="496"/>
      <c r="R21" s="49">
        <f t="shared" ref="R21" si="14">SUM(R19:R20)</f>
        <v>0</v>
      </c>
      <c r="S21" s="963"/>
      <c r="T21" s="51"/>
      <c r="U21" s="52">
        <f t="shared" ref="U21" si="15">SUM(U19:U20)</f>
        <v>0</v>
      </c>
      <c r="V21" s="52"/>
      <c r="W21" s="52">
        <f t="shared" ref="W21" si="16">SUM(W19:W20)</f>
        <v>0</v>
      </c>
      <c r="X21" s="52"/>
      <c r="Y21" s="50">
        <f t="shared" ref="Y21" si="17">SUM(Y19:Y20)</f>
        <v>0</v>
      </c>
      <c r="Z21" s="476"/>
      <c r="AA21" s="943"/>
      <c r="AB21" s="29">
        <f>J21+L21+N21+P21+R21+U21+W21+Y21</f>
        <v>1036</v>
      </c>
      <c r="AC21" s="28">
        <f>G21-AB21</f>
        <v>0</v>
      </c>
      <c r="AD21" s="29">
        <f>H21</f>
        <v>0</v>
      </c>
      <c r="AE21" s="30">
        <f>K21+M21+O21+Q21+T21+V21+X21+Z21</f>
        <v>0</v>
      </c>
      <c r="AF21" s="30">
        <f>AD21-AE21</f>
        <v>0</v>
      </c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</row>
    <row r="22" spans="1:68" ht="69.95" hidden="1" customHeight="1" x14ac:dyDescent="0.5">
      <c r="A22" s="950">
        <v>24101</v>
      </c>
      <c r="B22" s="952" t="s">
        <v>2</v>
      </c>
      <c r="C22" s="954" t="s">
        <v>54</v>
      </c>
      <c r="D22" s="955"/>
      <c r="E22" s="32" t="s">
        <v>12</v>
      </c>
      <c r="F22" s="958"/>
      <c r="G22" s="33"/>
      <c r="H22" s="34"/>
      <c r="I22" s="35"/>
      <c r="J22" s="35"/>
      <c r="K22" s="36"/>
      <c r="L22" s="37"/>
      <c r="M22" s="36"/>
      <c r="N22" s="37"/>
      <c r="O22" s="36"/>
      <c r="P22" s="37"/>
      <c r="Q22" s="495"/>
      <c r="R22" s="37"/>
      <c r="S22" s="938"/>
      <c r="T22" s="506"/>
      <c r="U22" s="39"/>
      <c r="V22" s="38"/>
      <c r="W22" s="39"/>
      <c r="X22" s="38"/>
      <c r="Y22" s="40"/>
      <c r="Z22" s="475"/>
      <c r="AA22" s="949"/>
      <c r="AB22" s="11"/>
      <c r="AC22" s="21"/>
      <c r="AD22" s="11"/>
      <c r="AE22" s="12"/>
      <c r="AF22" s="12"/>
    </row>
    <row r="23" spans="1:68" ht="69.95" hidden="1" customHeight="1" x14ac:dyDescent="0.5">
      <c r="A23" s="930"/>
      <c r="B23" s="933"/>
      <c r="C23" s="935"/>
      <c r="D23" s="936"/>
      <c r="E23" s="13" t="s">
        <v>13</v>
      </c>
      <c r="F23" s="959"/>
      <c r="G23" s="43"/>
      <c r="H23" s="15"/>
      <c r="I23" s="44"/>
      <c r="J23" s="44"/>
      <c r="K23" s="17"/>
      <c r="L23" s="45"/>
      <c r="M23" s="17"/>
      <c r="N23" s="45"/>
      <c r="O23" s="17"/>
      <c r="P23" s="45"/>
      <c r="Q23" s="480"/>
      <c r="R23" s="45"/>
      <c r="S23" s="939"/>
      <c r="T23" s="41"/>
      <c r="U23" s="19"/>
      <c r="V23" s="18"/>
      <c r="W23" s="19"/>
      <c r="X23" s="18"/>
      <c r="Y23" s="46"/>
      <c r="Z23" s="475"/>
      <c r="AA23" s="942"/>
      <c r="AB23" s="11"/>
      <c r="AC23" s="21"/>
      <c r="AD23" s="11"/>
      <c r="AE23" s="12"/>
      <c r="AF23" s="12"/>
    </row>
    <row r="24" spans="1:68" s="31" customFormat="1" ht="69.95" hidden="1" customHeight="1" thickBot="1" x14ac:dyDescent="0.55000000000000004">
      <c r="A24" s="951"/>
      <c r="B24" s="953"/>
      <c r="C24" s="956"/>
      <c r="D24" s="957"/>
      <c r="E24" s="47" t="s">
        <v>14</v>
      </c>
      <c r="F24" s="960"/>
      <c r="G24" s="48">
        <f>SUM(G22:G23)</f>
        <v>0</v>
      </c>
      <c r="H24" s="48"/>
      <c r="I24" s="49">
        <f t="shared" ref="I24:U24" si="18">SUM(I22:I23)</f>
        <v>0</v>
      </c>
      <c r="J24" s="49">
        <f t="shared" si="18"/>
        <v>0</v>
      </c>
      <c r="K24" s="50"/>
      <c r="L24" s="49">
        <f t="shared" si="18"/>
        <v>0</v>
      </c>
      <c r="M24" s="50"/>
      <c r="N24" s="49">
        <f t="shared" si="18"/>
        <v>0</v>
      </c>
      <c r="O24" s="50"/>
      <c r="P24" s="49">
        <f t="shared" si="18"/>
        <v>0</v>
      </c>
      <c r="Q24" s="496"/>
      <c r="R24" s="49">
        <f t="shared" si="18"/>
        <v>0</v>
      </c>
      <c r="S24" s="940"/>
      <c r="T24" s="51"/>
      <c r="U24" s="52">
        <f t="shared" si="18"/>
        <v>0</v>
      </c>
      <c r="V24" s="52"/>
      <c r="W24" s="52">
        <f>SUM(W22:W23)</f>
        <v>0</v>
      </c>
      <c r="X24" s="52"/>
      <c r="Y24" s="50">
        <f t="shared" ref="Y24" si="19">SUM(Y22:Y23)</f>
        <v>0</v>
      </c>
      <c r="Z24" s="476"/>
      <c r="AA24" s="943"/>
      <c r="AB24" s="29">
        <f>J24+L24+N24+P24+R24+U24+W24+Y24</f>
        <v>0</v>
      </c>
      <c r="AC24" s="28">
        <f>G24-AB24</f>
        <v>0</v>
      </c>
      <c r="AD24" s="29">
        <f>H24</f>
        <v>0</v>
      </c>
      <c r="AE24" s="30">
        <f>K24+M24+O24+Q24+T24+V24+X24+Z24</f>
        <v>0</v>
      </c>
      <c r="AF24" s="30">
        <f>AD24-AE24</f>
        <v>0</v>
      </c>
    </row>
    <row r="25" spans="1:68" ht="69.95" hidden="1" customHeight="1" x14ac:dyDescent="0.5">
      <c r="A25" s="950">
        <v>24105</v>
      </c>
      <c r="B25" s="952" t="s">
        <v>60</v>
      </c>
      <c r="C25" s="954" t="s">
        <v>71</v>
      </c>
      <c r="D25" s="955"/>
      <c r="E25" s="32" t="s">
        <v>12</v>
      </c>
      <c r="F25" s="958"/>
      <c r="G25" s="33"/>
      <c r="H25" s="34"/>
      <c r="I25" s="35"/>
      <c r="J25" s="35"/>
      <c r="K25" s="36"/>
      <c r="L25" s="37"/>
      <c r="M25" s="36"/>
      <c r="N25" s="37"/>
      <c r="O25" s="36"/>
      <c r="P25" s="37"/>
      <c r="Q25" s="495"/>
      <c r="R25" s="37"/>
      <c r="S25" s="938"/>
      <c r="T25" s="506"/>
      <c r="U25" s="39"/>
      <c r="V25" s="38"/>
      <c r="W25" s="39"/>
      <c r="X25" s="38"/>
      <c r="Y25" s="40"/>
      <c r="Z25" s="475"/>
      <c r="AA25" s="949"/>
      <c r="AB25" s="11"/>
      <c r="AC25" s="21"/>
      <c r="AD25" s="11"/>
      <c r="AE25" s="12"/>
      <c r="AF25" s="12"/>
    </row>
    <row r="26" spans="1:68" ht="69.95" hidden="1" customHeight="1" x14ac:dyDescent="0.5">
      <c r="A26" s="930"/>
      <c r="B26" s="933"/>
      <c r="C26" s="935"/>
      <c r="D26" s="936"/>
      <c r="E26" s="13" t="s">
        <v>13</v>
      </c>
      <c r="F26" s="959"/>
      <c r="G26" s="43"/>
      <c r="H26" s="15"/>
      <c r="I26" s="44"/>
      <c r="J26" s="44"/>
      <c r="K26" s="17"/>
      <c r="L26" s="45"/>
      <c r="M26" s="17"/>
      <c r="N26" s="45"/>
      <c r="O26" s="17"/>
      <c r="P26" s="45"/>
      <c r="Q26" s="480"/>
      <c r="R26" s="45"/>
      <c r="S26" s="939"/>
      <c r="T26" s="41"/>
      <c r="U26" s="19"/>
      <c r="V26" s="18"/>
      <c r="W26" s="19"/>
      <c r="X26" s="18"/>
      <c r="Y26" s="46"/>
      <c r="Z26" s="475"/>
      <c r="AA26" s="942"/>
      <c r="AB26" s="11"/>
      <c r="AC26" s="21"/>
      <c r="AD26" s="11"/>
      <c r="AE26" s="12"/>
      <c r="AF26" s="12"/>
    </row>
    <row r="27" spans="1:68" ht="69.95" hidden="1" customHeight="1" thickBot="1" x14ac:dyDescent="0.55000000000000004">
      <c r="A27" s="951"/>
      <c r="B27" s="953"/>
      <c r="C27" s="956"/>
      <c r="D27" s="957"/>
      <c r="E27" s="47" t="s">
        <v>14</v>
      </c>
      <c r="F27" s="960"/>
      <c r="G27" s="48">
        <f>SUM(G25:G26)</f>
        <v>0</v>
      </c>
      <c r="H27" s="48"/>
      <c r="I27" s="49">
        <f t="shared" ref="I27:U27" si="20">SUM(I25:I26)</f>
        <v>0</v>
      </c>
      <c r="J27" s="49">
        <f t="shared" si="20"/>
        <v>0</v>
      </c>
      <c r="K27" s="50"/>
      <c r="L27" s="49">
        <f t="shared" si="20"/>
        <v>0</v>
      </c>
      <c r="M27" s="50"/>
      <c r="N27" s="49">
        <f t="shared" si="20"/>
        <v>0</v>
      </c>
      <c r="O27" s="50"/>
      <c r="P27" s="49">
        <f t="shared" si="20"/>
        <v>0</v>
      </c>
      <c r="Q27" s="496"/>
      <c r="R27" s="49">
        <f t="shared" si="20"/>
        <v>0</v>
      </c>
      <c r="S27" s="940"/>
      <c r="T27" s="51"/>
      <c r="U27" s="52">
        <f t="shared" si="20"/>
        <v>0</v>
      </c>
      <c r="V27" s="52"/>
      <c r="W27" s="52">
        <f>SUM(W25:W26)</f>
        <v>0</v>
      </c>
      <c r="X27" s="52"/>
      <c r="Y27" s="50">
        <f t="shared" ref="Y27" si="21">SUM(Y25:Y26)</f>
        <v>0</v>
      </c>
      <c r="Z27" s="476"/>
      <c r="AA27" s="943"/>
      <c r="AB27" s="29">
        <f>J27+L27+N27+P27+R27+U27+W27+Y27</f>
        <v>0</v>
      </c>
      <c r="AC27" s="28">
        <f>G27-AB27</f>
        <v>0</v>
      </c>
      <c r="AD27" s="29">
        <f>H27</f>
        <v>0</v>
      </c>
      <c r="AE27" s="30">
        <f>K27+M27+O27+Q27+T27+V27+X27+Z27</f>
        <v>0</v>
      </c>
      <c r="AF27" s="30">
        <f>AD27-AE27</f>
        <v>0</v>
      </c>
    </row>
    <row r="28" spans="1:68" s="55" customFormat="1" ht="69.95" hidden="1" customHeight="1" x14ac:dyDescent="0.5">
      <c r="A28" s="964">
        <v>24201</v>
      </c>
      <c r="B28" s="967" t="s">
        <v>3</v>
      </c>
      <c r="C28" s="954" t="s">
        <v>55</v>
      </c>
      <c r="D28" s="955"/>
      <c r="E28" s="32" t="s">
        <v>12</v>
      </c>
      <c r="F28" s="958"/>
      <c r="G28" s="33"/>
      <c r="H28" s="34"/>
      <c r="I28" s="35"/>
      <c r="J28" s="35"/>
      <c r="K28" s="36"/>
      <c r="L28" s="37"/>
      <c r="M28" s="36"/>
      <c r="N28" s="37"/>
      <c r="O28" s="36"/>
      <c r="P28" s="37"/>
      <c r="Q28" s="495"/>
      <c r="R28" s="37"/>
      <c r="S28" s="938"/>
      <c r="T28" s="506"/>
      <c r="U28" s="39"/>
      <c r="V28" s="38"/>
      <c r="W28" s="39"/>
      <c r="X28" s="38"/>
      <c r="Y28" s="40"/>
      <c r="Z28" s="475"/>
      <c r="AA28" s="949"/>
      <c r="AB28" s="11"/>
      <c r="AC28" s="21"/>
      <c r="AD28" s="11"/>
      <c r="AE28" s="12"/>
      <c r="AF28" s="1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 s="55" customFormat="1" ht="69.95" hidden="1" customHeight="1" x14ac:dyDescent="0.5">
      <c r="A29" s="965"/>
      <c r="B29" s="968"/>
      <c r="C29" s="935"/>
      <c r="D29" s="936"/>
      <c r="E29" s="13" t="s">
        <v>13</v>
      </c>
      <c r="F29" s="959"/>
      <c r="G29" s="43"/>
      <c r="H29" s="15"/>
      <c r="I29" s="44"/>
      <c r="J29" s="44"/>
      <c r="K29" s="17"/>
      <c r="L29" s="45"/>
      <c r="M29" s="17"/>
      <c r="N29" s="45"/>
      <c r="O29" s="17"/>
      <c r="P29" s="45"/>
      <c r="Q29" s="480"/>
      <c r="R29" s="45"/>
      <c r="S29" s="939"/>
      <c r="T29" s="41"/>
      <c r="U29" s="19"/>
      <c r="V29" s="18"/>
      <c r="W29" s="19"/>
      <c r="X29" s="18"/>
      <c r="Y29" s="46"/>
      <c r="Z29" s="475"/>
      <c r="AA29" s="942"/>
      <c r="AB29" s="11"/>
      <c r="AC29" s="21"/>
      <c r="AD29" s="11"/>
      <c r="AE29" s="12"/>
      <c r="AF29" s="1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68" s="55" customFormat="1" ht="69.95" hidden="1" customHeight="1" thickBot="1" x14ac:dyDescent="0.55000000000000004">
      <c r="A30" s="966"/>
      <c r="B30" s="969"/>
      <c r="C30" s="956"/>
      <c r="D30" s="957"/>
      <c r="E30" s="47" t="s">
        <v>14</v>
      </c>
      <c r="F30" s="960"/>
      <c r="G30" s="48">
        <f>SUM(G28:G29)</f>
        <v>0</v>
      </c>
      <c r="H30" s="48"/>
      <c r="I30" s="49">
        <f t="shared" ref="I30:Y30" si="22">SUM(I28:I29)</f>
        <v>0</v>
      </c>
      <c r="J30" s="49">
        <f t="shared" si="22"/>
        <v>0</v>
      </c>
      <c r="K30" s="50"/>
      <c r="L30" s="49">
        <f t="shared" si="22"/>
        <v>0</v>
      </c>
      <c r="M30" s="50"/>
      <c r="N30" s="49">
        <f t="shared" si="22"/>
        <v>0</v>
      </c>
      <c r="O30" s="50"/>
      <c r="P30" s="49">
        <f t="shared" si="22"/>
        <v>0</v>
      </c>
      <c r="Q30" s="496"/>
      <c r="R30" s="49">
        <f t="shared" si="22"/>
        <v>0</v>
      </c>
      <c r="S30" s="940"/>
      <c r="T30" s="51"/>
      <c r="U30" s="52">
        <f t="shared" si="22"/>
        <v>0</v>
      </c>
      <c r="V30" s="52"/>
      <c r="W30" s="52">
        <f t="shared" si="22"/>
        <v>0</v>
      </c>
      <c r="X30" s="52"/>
      <c r="Y30" s="50">
        <f t="shared" si="22"/>
        <v>0</v>
      </c>
      <c r="Z30" s="476"/>
      <c r="AA30" s="943"/>
      <c r="AB30" s="29">
        <f>J30+L30+N30+P30+R30+U30+W30+Y30</f>
        <v>0</v>
      </c>
      <c r="AC30" s="28">
        <f>G30-AB30</f>
        <v>0</v>
      </c>
      <c r="AD30" s="29">
        <f>H30</f>
        <v>0</v>
      </c>
      <c r="AE30" s="30">
        <f>K30+M30+O30+Q30+T30+V30+X30+Z30</f>
        <v>0</v>
      </c>
      <c r="AF30" s="30">
        <f>AD30-AE30</f>
        <v>0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 ht="69.95" hidden="1" customHeight="1" x14ac:dyDescent="0.5">
      <c r="A31" s="950">
        <v>24205</v>
      </c>
      <c r="B31" s="952" t="s">
        <v>3</v>
      </c>
      <c r="C31" s="954" t="s">
        <v>134</v>
      </c>
      <c r="D31" s="955"/>
      <c r="E31" s="32" t="s">
        <v>12</v>
      </c>
      <c r="F31" s="958"/>
      <c r="G31" s="33"/>
      <c r="H31" s="34"/>
      <c r="I31" s="35"/>
      <c r="J31" s="35"/>
      <c r="K31" s="36"/>
      <c r="L31" s="37"/>
      <c r="M31" s="36"/>
      <c r="N31" s="37"/>
      <c r="O31" s="36"/>
      <c r="P31" s="37"/>
      <c r="Q31" s="495"/>
      <c r="R31" s="37"/>
      <c r="S31" s="938"/>
      <c r="T31" s="506"/>
      <c r="U31" s="39"/>
      <c r="V31" s="38"/>
      <c r="W31" s="39"/>
      <c r="X31" s="38"/>
      <c r="Y31" s="40"/>
      <c r="Z31" s="475"/>
      <c r="AA31" s="949"/>
      <c r="AB31" s="11"/>
      <c r="AC31" s="21"/>
      <c r="AD31" s="11"/>
      <c r="AE31" s="12"/>
      <c r="AF31" s="12"/>
    </row>
    <row r="32" spans="1:68" ht="69.95" hidden="1" customHeight="1" x14ac:dyDescent="0.5">
      <c r="A32" s="930"/>
      <c r="B32" s="933"/>
      <c r="C32" s="935"/>
      <c r="D32" s="936"/>
      <c r="E32" s="13" t="s">
        <v>13</v>
      </c>
      <c r="F32" s="959"/>
      <c r="G32" s="43"/>
      <c r="H32" s="15"/>
      <c r="I32" s="44"/>
      <c r="J32" s="44"/>
      <c r="K32" s="17"/>
      <c r="L32" s="45"/>
      <c r="M32" s="17"/>
      <c r="N32" s="45"/>
      <c r="O32" s="17"/>
      <c r="P32" s="45"/>
      <c r="Q32" s="480"/>
      <c r="R32" s="45"/>
      <c r="S32" s="939"/>
      <c r="T32" s="41"/>
      <c r="U32" s="19"/>
      <c r="V32" s="18"/>
      <c r="W32" s="19"/>
      <c r="X32" s="18"/>
      <c r="Y32" s="46"/>
      <c r="Z32" s="475"/>
      <c r="AA32" s="942"/>
      <c r="AB32" s="11"/>
      <c r="AC32" s="21"/>
      <c r="AD32" s="11"/>
      <c r="AE32" s="12"/>
      <c r="AF32" s="12"/>
    </row>
    <row r="33" spans="1:68" ht="69.95" hidden="1" customHeight="1" thickBot="1" x14ac:dyDescent="0.55000000000000004">
      <c r="A33" s="951"/>
      <c r="B33" s="953"/>
      <c r="C33" s="956"/>
      <c r="D33" s="957"/>
      <c r="E33" s="47" t="s">
        <v>14</v>
      </c>
      <c r="F33" s="960"/>
      <c r="G33" s="48">
        <f>SUM(G31:G32)</f>
        <v>0</v>
      </c>
      <c r="H33" s="48"/>
      <c r="I33" s="49">
        <f t="shared" ref="I33:Y33" si="23">SUM(I31:I32)</f>
        <v>0</v>
      </c>
      <c r="J33" s="49">
        <f t="shared" si="23"/>
        <v>0</v>
      </c>
      <c r="K33" s="50"/>
      <c r="L33" s="49">
        <f t="shared" si="23"/>
        <v>0</v>
      </c>
      <c r="M33" s="50"/>
      <c r="N33" s="49">
        <f t="shared" si="23"/>
        <v>0</v>
      </c>
      <c r="O33" s="50"/>
      <c r="P33" s="49">
        <f t="shared" si="23"/>
        <v>0</v>
      </c>
      <c r="Q33" s="496"/>
      <c r="R33" s="49">
        <f t="shared" si="23"/>
        <v>0</v>
      </c>
      <c r="S33" s="940"/>
      <c r="T33" s="51"/>
      <c r="U33" s="52">
        <f t="shared" si="23"/>
        <v>0</v>
      </c>
      <c r="V33" s="52"/>
      <c r="W33" s="52">
        <f t="shared" si="23"/>
        <v>0</v>
      </c>
      <c r="X33" s="52"/>
      <c r="Y33" s="50">
        <f t="shared" si="23"/>
        <v>0</v>
      </c>
      <c r="Z33" s="476"/>
      <c r="AA33" s="943"/>
      <c r="AB33" s="29">
        <f>J33+L33+N33+P33+R33+U33+W33+Y33</f>
        <v>0</v>
      </c>
      <c r="AC33" s="28">
        <f>G33-AB33</f>
        <v>0</v>
      </c>
      <c r="AD33" s="29">
        <f>H33</f>
        <v>0</v>
      </c>
      <c r="AE33" s="30">
        <f>K33+M33+O33+Q33+T33+V33+X33+Z33</f>
        <v>0</v>
      </c>
      <c r="AF33" s="30">
        <f>AD33-AE33</f>
        <v>0</v>
      </c>
    </row>
    <row r="34" spans="1:68" s="42" customFormat="1" ht="69.95" hidden="1" customHeight="1" x14ac:dyDescent="0.5">
      <c r="A34" s="950">
        <v>24207</v>
      </c>
      <c r="B34" s="952" t="s">
        <v>3</v>
      </c>
      <c r="C34" s="954" t="s">
        <v>56</v>
      </c>
      <c r="D34" s="955"/>
      <c r="E34" s="32" t="s">
        <v>12</v>
      </c>
      <c r="F34" s="958"/>
      <c r="G34" s="33"/>
      <c r="H34" s="34"/>
      <c r="I34" s="35"/>
      <c r="J34" s="35"/>
      <c r="K34" s="36"/>
      <c r="L34" s="37"/>
      <c r="M34" s="36"/>
      <c r="N34" s="37"/>
      <c r="O34" s="36"/>
      <c r="P34" s="37"/>
      <c r="Q34" s="495"/>
      <c r="R34" s="37"/>
      <c r="S34" s="938"/>
      <c r="T34" s="506"/>
      <c r="U34" s="39"/>
      <c r="V34" s="38"/>
      <c r="W34" s="39"/>
      <c r="X34" s="38"/>
      <c r="Y34" s="40"/>
      <c r="Z34" s="475"/>
      <c r="AA34" s="949"/>
      <c r="AB34" s="11"/>
      <c r="AC34" s="21"/>
      <c r="AD34" s="11"/>
      <c r="AE34" s="12"/>
      <c r="AF34" s="12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8" s="42" customFormat="1" ht="69.95" hidden="1" customHeight="1" x14ac:dyDescent="0.5">
      <c r="A35" s="930"/>
      <c r="B35" s="933"/>
      <c r="C35" s="935"/>
      <c r="D35" s="936"/>
      <c r="E35" s="13" t="s">
        <v>13</v>
      </c>
      <c r="F35" s="959"/>
      <c r="G35" s="43"/>
      <c r="H35" s="15"/>
      <c r="I35" s="44"/>
      <c r="J35" s="44"/>
      <c r="K35" s="17"/>
      <c r="L35" s="45"/>
      <c r="M35" s="17"/>
      <c r="N35" s="45"/>
      <c r="O35" s="17"/>
      <c r="P35" s="45"/>
      <c r="Q35" s="480"/>
      <c r="R35" s="45"/>
      <c r="S35" s="939"/>
      <c r="T35" s="41"/>
      <c r="U35" s="19"/>
      <c r="V35" s="18"/>
      <c r="W35" s="19"/>
      <c r="X35" s="18"/>
      <c r="Y35" s="46"/>
      <c r="Z35" s="475"/>
      <c r="AA35" s="942"/>
      <c r="AB35" s="11"/>
      <c r="AC35" s="21"/>
      <c r="AD35" s="11"/>
      <c r="AE35" s="12"/>
      <c r="AF35" s="1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8" s="42" customFormat="1" ht="69.95" hidden="1" customHeight="1" thickBot="1" x14ac:dyDescent="0.55000000000000004">
      <c r="A36" s="951"/>
      <c r="B36" s="953"/>
      <c r="C36" s="956"/>
      <c r="D36" s="957"/>
      <c r="E36" s="47" t="s">
        <v>14</v>
      </c>
      <c r="F36" s="960"/>
      <c r="G36" s="48">
        <f>SUM(G34:G35)</f>
        <v>0</v>
      </c>
      <c r="H36" s="48"/>
      <c r="I36" s="49">
        <f t="shared" ref="I36:Y36" si="24">SUM(I34:I35)</f>
        <v>0</v>
      </c>
      <c r="J36" s="49">
        <f t="shared" si="24"/>
        <v>0</v>
      </c>
      <c r="K36" s="50"/>
      <c r="L36" s="49">
        <f t="shared" si="24"/>
        <v>0</v>
      </c>
      <c r="M36" s="50"/>
      <c r="N36" s="49">
        <f t="shared" si="24"/>
        <v>0</v>
      </c>
      <c r="O36" s="50"/>
      <c r="P36" s="49">
        <f t="shared" si="24"/>
        <v>0</v>
      </c>
      <c r="Q36" s="496"/>
      <c r="R36" s="49">
        <f t="shared" si="24"/>
        <v>0</v>
      </c>
      <c r="S36" s="940"/>
      <c r="T36" s="51"/>
      <c r="U36" s="52">
        <f t="shared" si="24"/>
        <v>0</v>
      </c>
      <c r="V36" s="52"/>
      <c r="W36" s="52">
        <f t="shared" si="24"/>
        <v>0</v>
      </c>
      <c r="X36" s="52"/>
      <c r="Y36" s="50">
        <f t="shared" si="24"/>
        <v>0</v>
      </c>
      <c r="Z36" s="476"/>
      <c r="AA36" s="943"/>
      <c r="AB36" s="29">
        <f>J36+L36+N36+P36+R36+U36+W36+Y36</f>
        <v>0</v>
      </c>
      <c r="AC36" s="28">
        <f>G36-AB36</f>
        <v>0</v>
      </c>
      <c r="AD36" s="29">
        <f>H36</f>
        <v>0</v>
      </c>
      <c r="AE36" s="30">
        <f>K36+M36+O36+Q36+T36+V36+X36+Z36</f>
        <v>0</v>
      </c>
      <c r="AF36" s="30">
        <f>AD36-AE36</f>
        <v>0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1:68" s="42" customFormat="1" ht="69.95" hidden="1" customHeight="1" x14ac:dyDescent="0.5">
      <c r="A37" s="950">
        <v>24207</v>
      </c>
      <c r="B37" s="952" t="s">
        <v>148</v>
      </c>
      <c r="C37" s="954" t="s">
        <v>149</v>
      </c>
      <c r="D37" s="955"/>
      <c r="E37" s="32" t="s">
        <v>12</v>
      </c>
      <c r="F37" s="958"/>
      <c r="G37" s="33"/>
      <c r="H37" s="34"/>
      <c r="I37" s="35"/>
      <c r="J37" s="35"/>
      <c r="K37" s="36"/>
      <c r="L37" s="37"/>
      <c r="M37" s="36"/>
      <c r="N37" s="37"/>
      <c r="O37" s="36"/>
      <c r="P37" s="37"/>
      <c r="Q37" s="495"/>
      <c r="R37" s="37"/>
      <c r="S37" s="938"/>
      <c r="T37" s="506"/>
      <c r="U37" s="39"/>
      <c r="V37" s="38"/>
      <c r="W37" s="39"/>
      <c r="X37" s="38"/>
      <c r="Y37" s="40"/>
      <c r="Z37" s="475"/>
      <c r="AA37" s="949"/>
      <c r="AB37" s="11"/>
      <c r="AC37" s="21"/>
      <c r="AD37" s="11"/>
      <c r="AE37" s="12"/>
      <c r="AF37" s="12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1:68" s="42" customFormat="1" ht="69.95" hidden="1" customHeight="1" x14ac:dyDescent="0.5">
      <c r="A38" s="930"/>
      <c r="B38" s="933"/>
      <c r="C38" s="935"/>
      <c r="D38" s="936"/>
      <c r="E38" s="13" t="s">
        <v>13</v>
      </c>
      <c r="F38" s="959"/>
      <c r="G38" s="43"/>
      <c r="H38" s="15"/>
      <c r="I38" s="44"/>
      <c r="J38" s="44"/>
      <c r="K38" s="17"/>
      <c r="L38" s="45"/>
      <c r="M38" s="17"/>
      <c r="N38" s="45"/>
      <c r="O38" s="17"/>
      <c r="P38" s="45"/>
      <c r="Q38" s="480"/>
      <c r="R38" s="45"/>
      <c r="S38" s="939"/>
      <c r="T38" s="41"/>
      <c r="U38" s="19"/>
      <c r="V38" s="18"/>
      <c r="W38" s="19"/>
      <c r="X38" s="18"/>
      <c r="Y38" s="46"/>
      <c r="Z38" s="475"/>
      <c r="AA38" s="942"/>
      <c r="AB38" s="11"/>
      <c r="AC38" s="21"/>
      <c r="AD38" s="11"/>
      <c r="AE38" s="12"/>
      <c r="AF38" s="1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1:68" s="42" customFormat="1" ht="69.95" hidden="1" customHeight="1" thickBot="1" x14ac:dyDescent="0.55000000000000004">
      <c r="A39" s="951"/>
      <c r="B39" s="953"/>
      <c r="C39" s="956"/>
      <c r="D39" s="957"/>
      <c r="E39" s="47" t="s">
        <v>14</v>
      </c>
      <c r="F39" s="960"/>
      <c r="G39" s="48">
        <f>SUM(G37:G38)</f>
        <v>0</v>
      </c>
      <c r="H39" s="48"/>
      <c r="I39" s="49">
        <f t="shared" ref="I39:J39" si="25">SUM(I37:I38)</f>
        <v>0</v>
      </c>
      <c r="J39" s="49">
        <f t="shared" si="25"/>
        <v>0</v>
      </c>
      <c r="K39" s="50"/>
      <c r="L39" s="49">
        <f t="shared" ref="L39" si="26">SUM(L37:L38)</f>
        <v>0</v>
      </c>
      <c r="M39" s="50"/>
      <c r="N39" s="49">
        <f t="shared" ref="N39" si="27">SUM(N37:N38)</f>
        <v>0</v>
      </c>
      <c r="O39" s="50"/>
      <c r="P39" s="49">
        <f t="shared" ref="P39" si="28">SUM(P37:P38)</f>
        <v>0</v>
      </c>
      <c r="Q39" s="496"/>
      <c r="R39" s="49">
        <f t="shared" ref="R39" si="29">SUM(R37:R38)</f>
        <v>0</v>
      </c>
      <c r="S39" s="940"/>
      <c r="T39" s="51"/>
      <c r="U39" s="52">
        <f t="shared" ref="U39" si="30">SUM(U37:U38)</f>
        <v>0</v>
      </c>
      <c r="V39" s="52"/>
      <c r="W39" s="52">
        <f t="shared" ref="W39" si="31">SUM(W37:W38)</f>
        <v>0</v>
      </c>
      <c r="X39" s="52"/>
      <c r="Y39" s="50">
        <f t="shared" ref="Y39" si="32">SUM(Y37:Y38)</f>
        <v>0</v>
      </c>
      <c r="Z39" s="476"/>
      <c r="AA39" s="943"/>
      <c r="AB39" s="29">
        <f>J39+L39+N39+P39+R39+U39+W39+Y39</f>
        <v>0</v>
      </c>
      <c r="AC39" s="28">
        <f>G39-AB39</f>
        <v>0</v>
      </c>
      <c r="AD39" s="29">
        <f>H39</f>
        <v>0</v>
      </c>
      <c r="AE39" s="30">
        <f>K39+M39+O39+Q39+T39+V39+X39+Z39</f>
        <v>0</v>
      </c>
      <c r="AF39" s="30">
        <f>AD39-AE39</f>
        <v>0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1:68" ht="69.95" hidden="1" customHeight="1" x14ac:dyDescent="0.5">
      <c r="A40" s="950">
        <v>24301</v>
      </c>
      <c r="B40" s="952" t="s">
        <v>61</v>
      </c>
      <c r="C40" s="954" t="s">
        <v>51</v>
      </c>
      <c r="D40" s="955"/>
      <c r="E40" s="32" t="s">
        <v>12</v>
      </c>
      <c r="F40" s="958"/>
      <c r="G40" s="33"/>
      <c r="H40" s="34"/>
      <c r="I40" s="57"/>
      <c r="J40" s="57"/>
      <c r="K40" s="36"/>
      <c r="L40" s="58"/>
      <c r="M40" s="36"/>
      <c r="N40" s="58"/>
      <c r="O40" s="36"/>
      <c r="P40" s="58"/>
      <c r="Q40" s="495"/>
      <c r="R40" s="58"/>
      <c r="S40" s="938"/>
      <c r="T40" s="506"/>
      <c r="U40" s="60"/>
      <c r="V40" s="38"/>
      <c r="W40" s="60"/>
      <c r="X40" s="38"/>
      <c r="Y40" s="40"/>
      <c r="Z40" s="475"/>
      <c r="AA40" s="949"/>
      <c r="AB40" s="11"/>
      <c r="AC40" s="21"/>
      <c r="AD40" s="11"/>
      <c r="AE40" s="12"/>
      <c r="AF40" s="12"/>
    </row>
    <row r="41" spans="1:68" ht="69.95" hidden="1" customHeight="1" x14ac:dyDescent="0.5">
      <c r="A41" s="930"/>
      <c r="B41" s="933"/>
      <c r="C41" s="935"/>
      <c r="D41" s="936"/>
      <c r="E41" s="13" t="s">
        <v>13</v>
      </c>
      <c r="F41" s="959"/>
      <c r="G41" s="43"/>
      <c r="H41" s="15"/>
      <c r="I41" s="61"/>
      <c r="J41" s="61"/>
      <c r="K41" s="17"/>
      <c r="L41" s="62"/>
      <c r="M41" s="17"/>
      <c r="N41" s="62"/>
      <c r="O41" s="17"/>
      <c r="P41" s="62"/>
      <c r="Q41" s="480"/>
      <c r="R41" s="62"/>
      <c r="S41" s="939"/>
      <c r="T41" s="41"/>
      <c r="U41" s="64"/>
      <c r="V41" s="18"/>
      <c r="W41" s="64"/>
      <c r="X41" s="18"/>
      <c r="Y41" s="46"/>
      <c r="Z41" s="475"/>
      <c r="AA41" s="942"/>
      <c r="AB41" s="11"/>
      <c r="AC41" s="21"/>
      <c r="AD41" s="11"/>
      <c r="AE41" s="12"/>
      <c r="AF41" s="12"/>
    </row>
    <row r="42" spans="1:68" ht="69.95" hidden="1" customHeight="1" thickBot="1" x14ac:dyDescent="0.55000000000000004">
      <c r="A42" s="951"/>
      <c r="B42" s="953"/>
      <c r="C42" s="956"/>
      <c r="D42" s="957"/>
      <c r="E42" s="47" t="s">
        <v>14</v>
      </c>
      <c r="F42" s="960"/>
      <c r="G42" s="48">
        <f>SUM(G40:G41)</f>
        <v>0</v>
      </c>
      <c r="H42" s="48"/>
      <c r="I42" s="49">
        <f t="shared" ref="I42:Y42" si="33">SUM(I40:I41)</f>
        <v>0</v>
      </c>
      <c r="J42" s="49">
        <f t="shared" si="33"/>
        <v>0</v>
      </c>
      <c r="K42" s="50"/>
      <c r="L42" s="49">
        <f t="shared" si="33"/>
        <v>0</v>
      </c>
      <c r="M42" s="50"/>
      <c r="N42" s="49">
        <f t="shared" si="33"/>
        <v>0</v>
      </c>
      <c r="O42" s="50"/>
      <c r="P42" s="49">
        <f t="shared" si="33"/>
        <v>0</v>
      </c>
      <c r="Q42" s="496"/>
      <c r="R42" s="49">
        <f t="shared" si="33"/>
        <v>0</v>
      </c>
      <c r="S42" s="940"/>
      <c r="T42" s="51"/>
      <c r="U42" s="52">
        <f t="shared" si="33"/>
        <v>0</v>
      </c>
      <c r="V42" s="52"/>
      <c r="W42" s="52">
        <f t="shared" si="33"/>
        <v>0</v>
      </c>
      <c r="X42" s="52"/>
      <c r="Y42" s="50">
        <f t="shared" si="33"/>
        <v>0</v>
      </c>
      <c r="Z42" s="476"/>
      <c r="AA42" s="943"/>
      <c r="AB42" s="29">
        <f>J42+L42+N42+P42+R42+U42+W42+Y42</f>
        <v>0</v>
      </c>
      <c r="AC42" s="28">
        <f>G42-AB42</f>
        <v>0</v>
      </c>
      <c r="AD42" s="29">
        <f>H42</f>
        <v>0</v>
      </c>
      <c r="AE42" s="30">
        <f>K42+M42+O42+Q42+T42+V42+X42+Z42</f>
        <v>0</v>
      </c>
      <c r="AF42" s="30">
        <f>AD42-AE42</f>
        <v>0</v>
      </c>
    </row>
    <row r="43" spans="1:68" s="55" customFormat="1" ht="69.95" hidden="1" customHeight="1" x14ac:dyDescent="0.5">
      <c r="A43" s="950">
        <v>24301</v>
      </c>
      <c r="B43" s="952" t="s">
        <v>119</v>
      </c>
      <c r="C43" s="954" t="s">
        <v>135</v>
      </c>
      <c r="D43" s="955"/>
      <c r="E43" s="32" t="s">
        <v>12</v>
      </c>
      <c r="F43" s="958"/>
      <c r="G43" s="33"/>
      <c r="H43" s="34"/>
      <c r="I43" s="57"/>
      <c r="J43" s="57"/>
      <c r="K43" s="36"/>
      <c r="L43" s="58"/>
      <c r="M43" s="36"/>
      <c r="N43" s="58"/>
      <c r="O43" s="36"/>
      <c r="P43" s="58"/>
      <c r="Q43" s="495"/>
      <c r="R43" s="58"/>
      <c r="S43" s="970"/>
      <c r="T43" s="506"/>
      <c r="U43" s="60"/>
      <c r="V43" s="38"/>
      <c r="W43" s="60"/>
      <c r="X43" s="38"/>
      <c r="Y43" s="40"/>
      <c r="Z43" s="475"/>
      <c r="AA43" s="949"/>
      <c r="AB43" s="11"/>
      <c r="AC43" s="21"/>
      <c r="AD43" s="11"/>
      <c r="AE43" s="12"/>
      <c r="AF43" s="1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1:68" s="55" customFormat="1" ht="69.95" hidden="1" customHeight="1" x14ac:dyDescent="0.5">
      <c r="A44" s="930"/>
      <c r="B44" s="933"/>
      <c r="C44" s="935"/>
      <c r="D44" s="936"/>
      <c r="E44" s="13" t="s">
        <v>13</v>
      </c>
      <c r="F44" s="959"/>
      <c r="G44" s="43"/>
      <c r="H44" s="15"/>
      <c r="I44" s="61"/>
      <c r="J44" s="61"/>
      <c r="K44" s="17"/>
      <c r="L44" s="62"/>
      <c r="M44" s="17"/>
      <c r="N44" s="62"/>
      <c r="O44" s="17"/>
      <c r="P44" s="62"/>
      <c r="Q44" s="480"/>
      <c r="R44" s="62"/>
      <c r="S44" s="971"/>
      <c r="T44" s="41"/>
      <c r="U44" s="64"/>
      <c r="V44" s="18"/>
      <c r="W44" s="64"/>
      <c r="X44" s="18"/>
      <c r="Y44" s="46"/>
      <c r="Z44" s="475"/>
      <c r="AA44" s="942"/>
      <c r="AB44" s="11"/>
      <c r="AC44" s="21"/>
      <c r="AD44" s="11"/>
      <c r="AE44" s="12"/>
      <c r="AF44" s="12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1:68" s="55" customFormat="1" ht="69.95" hidden="1" customHeight="1" thickBot="1" x14ac:dyDescent="0.55000000000000004">
      <c r="A45" s="951"/>
      <c r="B45" s="953"/>
      <c r="C45" s="956"/>
      <c r="D45" s="957"/>
      <c r="E45" s="47" t="s">
        <v>14</v>
      </c>
      <c r="F45" s="960"/>
      <c r="G45" s="48">
        <f>SUM(G43:G44)</f>
        <v>0</v>
      </c>
      <c r="H45" s="48"/>
      <c r="I45" s="49">
        <f t="shared" ref="I45:Y45" si="34">SUM(I43:I44)</f>
        <v>0</v>
      </c>
      <c r="J45" s="49">
        <f t="shared" si="34"/>
        <v>0</v>
      </c>
      <c r="K45" s="50"/>
      <c r="L45" s="49">
        <f t="shared" si="34"/>
        <v>0</v>
      </c>
      <c r="M45" s="50"/>
      <c r="N45" s="49">
        <f t="shared" si="34"/>
        <v>0</v>
      </c>
      <c r="O45" s="50"/>
      <c r="P45" s="49">
        <f t="shared" si="34"/>
        <v>0</v>
      </c>
      <c r="Q45" s="496"/>
      <c r="R45" s="49">
        <f t="shared" si="34"/>
        <v>0</v>
      </c>
      <c r="S45" s="972"/>
      <c r="T45" s="51"/>
      <c r="U45" s="52">
        <f t="shared" si="34"/>
        <v>0</v>
      </c>
      <c r="V45" s="52"/>
      <c r="W45" s="52">
        <f t="shared" si="34"/>
        <v>0</v>
      </c>
      <c r="X45" s="52"/>
      <c r="Y45" s="50">
        <f t="shared" si="34"/>
        <v>0</v>
      </c>
      <c r="Z45" s="476"/>
      <c r="AA45" s="943"/>
      <c r="AB45" s="29">
        <f>J45+L45+N45+P45+R45+U45+W45+Y45</f>
        <v>0</v>
      </c>
      <c r="AC45" s="28">
        <f>G45-AB45</f>
        <v>0</v>
      </c>
      <c r="AD45" s="29">
        <f>H45</f>
        <v>0</v>
      </c>
      <c r="AE45" s="30">
        <f>K45+M45+O45+Q45+T45+V45+X45+Z45</f>
        <v>0</v>
      </c>
      <c r="AF45" s="30">
        <f>AD45-AE45</f>
        <v>0</v>
      </c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</row>
    <row r="46" spans="1:68" s="42" customFormat="1" ht="69.599999999999994" hidden="1" customHeight="1" x14ac:dyDescent="0.5">
      <c r="A46" s="950">
        <v>24305</v>
      </c>
      <c r="B46" s="952" t="s">
        <v>61</v>
      </c>
      <c r="C46" s="954" t="s">
        <v>63</v>
      </c>
      <c r="D46" s="955"/>
      <c r="E46" s="32" t="s">
        <v>12</v>
      </c>
      <c r="F46" s="958"/>
      <c r="G46" s="65">
        <v>0</v>
      </c>
      <c r="H46" s="66"/>
      <c r="I46" s="57"/>
      <c r="J46" s="57"/>
      <c r="K46" s="67"/>
      <c r="L46" s="58"/>
      <c r="M46" s="67"/>
      <c r="N46" s="58"/>
      <c r="O46" s="67"/>
      <c r="P46" s="58"/>
      <c r="Q46" s="497"/>
      <c r="R46" s="58"/>
      <c r="S46" s="938"/>
      <c r="T46" s="507"/>
      <c r="U46" s="60"/>
      <c r="V46" s="68"/>
      <c r="W46" s="60"/>
      <c r="X46" s="68"/>
      <c r="Y46" s="69"/>
      <c r="Z46" s="477"/>
      <c r="AA46" s="973"/>
      <c r="AB46" s="11"/>
      <c r="AC46" s="21"/>
      <c r="AD46" s="11"/>
      <c r="AE46" s="71"/>
      <c r="AF46" s="7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1:68" s="42" customFormat="1" ht="69.95" hidden="1" customHeight="1" x14ac:dyDescent="0.5">
      <c r="A47" s="930"/>
      <c r="B47" s="933"/>
      <c r="C47" s="935"/>
      <c r="D47" s="936"/>
      <c r="E47" s="13" t="s">
        <v>13</v>
      </c>
      <c r="F47" s="959"/>
      <c r="G47" s="72"/>
      <c r="H47" s="73"/>
      <c r="I47" s="61"/>
      <c r="J47" s="61"/>
      <c r="K47" s="74"/>
      <c r="L47" s="62"/>
      <c r="M47" s="74"/>
      <c r="N47" s="62"/>
      <c r="O47" s="74"/>
      <c r="P47" s="62"/>
      <c r="Q47" s="478"/>
      <c r="R47" s="62"/>
      <c r="S47" s="939"/>
      <c r="T47" s="70"/>
      <c r="U47" s="64"/>
      <c r="V47" s="75"/>
      <c r="W47" s="64"/>
      <c r="X47" s="75"/>
      <c r="Y47" s="76"/>
      <c r="Z47" s="477"/>
      <c r="AA47" s="974"/>
      <c r="AB47" s="11"/>
      <c r="AC47" s="21"/>
      <c r="AD47" s="11"/>
      <c r="AE47" s="71"/>
      <c r="AF47" s="7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1:68" s="42" customFormat="1" ht="69.95" hidden="1" customHeight="1" thickBot="1" x14ac:dyDescent="0.55000000000000004">
      <c r="A48" s="951"/>
      <c r="B48" s="953"/>
      <c r="C48" s="956"/>
      <c r="D48" s="957"/>
      <c r="E48" s="47" t="s">
        <v>14</v>
      </c>
      <c r="F48" s="960"/>
      <c r="G48" s="48">
        <f>SUM(G46:G47)</f>
        <v>0</v>
      </c>
      <c r="H48" s="48"/>
      <c r="I48" s="49">
        <f t="shared" ref="I48:Y48" si="35">SUM(I46:I47)</f>
        <v>0</v>
      </c>
      <c r="J48" s="49">
        <f t="shared" si="35"/>
        <v>0</v>
      </c>
      <c r="K48" s="50"/>
      <c r="L48" s="49">
        <f t="shared" si="35"/>
        <v>0</v>
      </c>
      <c r="M48" s="50"/>
      <c r="N48" s="49">
        <f t="shared" si="35"/>
        <v>0</v>
      </c>
      <c r="O48" s="50"/>
      <c r="P48" s="49">
        <f t="shared" si="35"/>
        <v>0</v>
      </c>
      <c r="Q48" s="496"/>
      <c r="R48" s="49">
        <f t="shared" si="35"/>
        <v>0</v>
      </c>
      <c r="S48" s="940"/>
      <c r="T48" s="51"/>
      <c r="U48" s="52">
        <f t="shared" si="35"/>
        <v>0</v>
      </c>
      <c r="V48" s="52"/>
      <c r="W48" s="52">
        <f t="shared" si="35"/>
        <v>0</v>
      </c>
      <c r="X48" s="52"/>
      <c r="Y48" s="50">
        <f t="shared" si="35"/>
        <v>0</v>
      </c>
      <c r="Z48" s="476"/>
      <c r="AA48" s="975"/>
      <c r="AB48" s="29">
        <f>J48+L48+N48+P48+R48+U48+W48+Y48</f>
        <v>0</v>
      </c>
      <c r="AC48" s="28">
        <f>G48-AB48</f>
        <v>0</v>
      </c>
      <c r="AD48" s="29">
        <f>H48</f>
        <v>0</v>
      </c>
      <c r="AE48" s="30">
        <f>K48+M48+O48+Q48+T48+V48+X48+Z48</f>
        <v>0</v>
      </c>
      <c r="AF48" s="30">
        <f>AD48-AE48</f>
        <v>0</v>
      </c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1:68" s="42" customFormat="1" ht="69.95" hidden="1" customHeight="1" x14ac:dyDescent="0.5">
      <c r="A49" s="929">
        <v>24305</v>
      </c>
      <c r="B49" s="932" t="s">
        <v>136</v>
      </c>
      <c r="C49" s="935" t="s">
        <v>77</v>
      </c>
      <c r="D49" s="936"/>
      <c r="E49" s="621" t="s">
        <v>12</v>
      </c>
      <c r="F49" s="959"/>
      <c r="G49" s="77">
        <v>0</v>
      </c>
      <c r="H49" s="78"/>
      <c r="I49" s="79"/>
      <c r="J49" s="79"/>
      <c r="K49" s="80"/>
      <c r="L49" s="81"/>
      <c r="M49" s="80"/>
      <c r="N49" s="81"/>
      <c r="O49" s="80"/>
      <c r="P49" s="81"/>
      <c r="Q49" s="498"/>
      <c r="R49" s="81"/>
      <c r="S49" s="939"/>
      <c r="T49" s="102"/>
      <c r="U49" s="84"/>
      <c r="V49" s="83"/>
      <c r="W49" s="84"/>
      <c r="X49" s="83"/>
      <c r="Y49" s="84"/>
      <c r="Z49" s="478"/>
      <c r="AA49" s="973"/>
      <c r="AB49" s="11"/>
      <c r="AC49" s="21"/>
      <c r="AD49" s="11"/>
      <c r="AE49" s="71"/>
      <c r="AF49" s="7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spans="1:68" s="42" customFormat="1" ht="69.95" hidden="1" customHeight="1" x14ac:dyDescent="0.5">
      <c r="A50" s="930"/>
      <c r="B50" s="933"/>
      <c r="C50" s="935"/>
      <c r="D50" s="936"/>
      <c r="E50" s="13" t="s">
        <v>13</v>
      </c>
      <c r="F50" s="959"/>
      <c r="G50" s="72"/>
      <c r="H50" s="73"/>
      <c r="I50" s="61"/>
      <c r="J50" s="61"/>
      <c r="K50" s="74"/>
      <c r="L50" s="62"/>
      <c r="M50" s="74"/>
      <c r="N50" s="62"/>
      <c r="O50" s="74"/>
      <c r="P50" s="62"/>
      <c r="Q50" s="478"/>
      <c r="R50" s="62"/>
      <c r="S50" s="939"/>
      <c r="T50" s="70"/>
      <c r="U50" s="64"/>
      <c r="V50" s="75"/>
      <c r="W50" s="64"/>
      <c r="X50" s="75"/>
      <c r="Y50" s="64"/>
      <c r="Z50" s="478"/>
      <c r="AA50" s="974"/>
      <c r="AB50" s="11"/>
      <c r="AC50" s="21"/>
      <c r="AD50" s="11"/>
      <c r="AE50" s="71"/>
      <c r="AF50" s="7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s="42" customFormat="1" ht="69.95" hidden="1" customHeight="1" thickBot="1" x14ac:dyDescent="0.55000000000000004">
      <c r="A51" s="931"/>
      <c r="B51" s="934"/>
      <c r="C51" s="935"/>
      <c r="D51" s="936"/>
      <c r="E51" s="151" t="s">
        <v>14</v>
      </c>
      <c r="F51" s="959"/>
      <c r="G51" s="85">
        <f>SUM(G49:G50)</f>
        <v>0</v>
      </c>
      <c r="H51" s="85"/>
      <c r="I51" s="23">
        <f t="shared" ref="I51:Y51" si="36">SUM(I49:I50)</f>
        <v>0</v>
      </c>
      <c r="J51" s="23">
        <f t="shared" si="36"/>
        <v>0</v>
      </c>
      <c r="K51" s="24"/>
      <c r="L51" s="23">
        <f t="shared" si="36"/>
        <v>0</v>
      </c>
      <c r="M51" s="24"/>
      <c r="N51" s="23">
        <f t="shared" si="36"/>
        <v>0</v>
      </c>
      <c r="O51" s="24"/>
      <c r="P51" s="23">
        <f t="shared" si="36"/>
        <v>0</v>
      </c>
      <c r="Q51" s="499"/>
      <c r="R51" s="23">
        <f t="shared" si="36"/>
        <v>0</v>
      </c>
      <c r="S51" s="939"/>
      <c r="T51" s="25"/>
      <c r="U51" s="26">
        <f t="shared" si="36"/>
        <v>0</v>
      </c>
      <c r="V51" s="26"/>
      <c r="W51" s="26">
        <f t="shared" si="36"/>
        <v>0</v>
      </c>
      <c r="X51" s="26">
        <f t="shared" si="36"/>
        <v>0</v>
      </c>
      <c r="Y51" s="26">
        <f t="shared" si="36"/>
        <v>0</v>
      </c>
      <c r="Z51" s="479"/>
      <c r="AA51" s="975"/>
      <c r="AB51" s="29">
        <f>J51+L51+N51+P51+R51+U51+W51+Y51</f>
        <v>0</v>
      </c>
      <c r="AC51" s="28">
        <f>G51-AB51</f>
        <v>0</v>
      </c>
      <c r="AD51" s="29">
        <f>H51</f>
        <v>0</v>
      </c>
      <c r="AE51" s="30">
        <f>K51+M51+O51+Q51+T51+V51+X51+Z51</f>
        <v>0</v>
      </c>
      <c r="AF51" s="30">
        <f>AD51-AE51</f>
        <v>0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s="42" customFormat="1" ht="69.95" hidden="1" customHeight="1" x14ac:dyDescent="0.5">
      <c r="A52" s="950">
        <v>24307</v>
      </c>
      <c r="B52" s="952" t="s">
        <v>61</v>
      </c>
      <c r="C52" s="954" t="s">
        <v>52</v>
      </c>
      <c r="D52" s="955"/>
      <c r="E52" s="32" t="s">
        <v>12</v>
      </c>
      <c r="F52" s="958"/>
      <c r="G52" s="159"/>
      <c r="H52" s="66"/>
      <c r="I52" s="57"/>
      <c r="J52" s="57"/>
      <c r="K52" s="67"/>
      <c r="L52" s="58"/>
      <c r="M52" s="67"/>
      <c r="N52" s="58"/>
      <c r="O52" s="67"/>
      <c r="P52" s="58"/>
      <c r="Q52" s="497"/>
      <c r="R52" s="58"/>
      <c r="S52" s="938"/>
      <c r="T52" s="507"/>
      <c r="U52" s="60"/>
      <c r="V52" s="68"/>
      <c r="W52" s="60"/>
      <c r="X52" s="68"/>
      <c r="Y52" s="69"/>
      <c r="Z52" s="477"/>
      <c r="AA52" s="973"/>
      <c r="AB52" s="11"/>
      <c r="AC52" s="21"/>
      <c r="AD52" s="11"/>
      <c r="AE52" s="71"/>
      <c r="AF52" s="7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1:68" s="42" customFormat="1" ht="69.95" hidden="1" customHeight="1" x14ac:dyDescent="0.5">
      <c r="A53" s="930"/>
      <c r="B53" s="933"/>
      <c r="C53" s="935"/>
      <c r="D53" s="936"/>
      <c r="E53" s="13" t="s">
        <v>13</v>
      </c>
      <c r="F53" s="959"/>
      <c r="G53" s="72"/>
      <c r="H53" s="73"/>
      <c r="I53" s="61"/>
      <c r="J53" s="61"/>
      <c r="K53" s="74"/>
      <c r="L53" s="62"/>
      <c r="M53" s="74"/>
      <c r="N53" s="62"/>
      <c r="O53" s="74"/>
      <c r="P53" s="62"/>
      <c r="Q53" s="478"/>
      <c r="R53" s="62"/>
      <c r="S53" s="939"/>
      <c r="T53" s="70"/>
      <c r="U53" s="64"/>
      <c r="V53" s="75"/>
      <c r="W53" s="64"/>
      <c r="X53" s="75"/>
      <c r="Y53" s="76"/>
      <c r="Z53" s="477"/>
      <c r="AA53" s="974"/>
      <c r="AB53" s="11"/>
      <c r="AC53" s="21"/>
      <c r="AD53" s="11"/>
      <c r="AE53" s="71"/>
      <c r="AF53" s="7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1:68" s="42" customFormat="1" ht="75.599999999999994" hidden="1" customHeight="1" thickBot="1" x14ac:dyDescent="0.55000000000000004">
      <c r="A54" s="951"/>
      <c r="B54" s="953"/>
      <c r="C54" s="956"/>
      <c r="D54" s="957"/>
      <c r="E54" s="47" t="s">
        <v>14</v>
      </c>
      <c r="F54" s="960"/>
      <c r="G54" s="48">
        <f>SUM(G52:G53)</f>
        <v>0</v>
      </c>
      <c r="H54" s="48"/>
      <c r="I54" s="49">
        <f t="shared" ref="I54:Y54" si="37">SUM(I52:I53)</f>
        <v>0</v>
      </c>
      <c r="J54" s="49">
        <f t="shared" si="37"/>
        <v>0</v>
      </c>
      <c r="K54" s="50"/>
      <c r="L54" s="49">
        <f t="shared" si="37"/>
        <v>0</v>
      </c>
      <c r="M54" s="50"/>
      <c r="N54" s="49">
        <f t="shared" si="37"/>
        <v>0</v>
      </c>
      <c r="O54" s="50"/>
      <c r="P54" s="49">
        <f t="shared" si="37"/>
        <v>0</v>
      </c>
      <c r="Q54" s="496"/>
      <c r="R54" s="49">
        <f t="shared" si="37"/>
        <v>0</v>
      </c>
      <c r="S54" s="940"/>
      <c r="T54" s="51"/>
      <c r="U54" s="52">
        <f t="shared" si="37"/>
        <v>0</v>
      </c>
      <c r="V54" s="52"/>
      <c r="W54" s="52">
        <f t="shared" si="37"/>
        <v>0</v>
      </c>
      <c r="X54" s="52"/>
      <c r="Y54" s="50">
        <f t="shared" si="37"/>
        <v>0</v>
      </c>
      <c r="Z54" s="476"/>
      <c r="AA54" s="975"/>
      <c r="AB54" s="29">
        <f>J54+L54+N54+P54+R54+U54+W54+Y54</f>
        <v>0</v>
      </c>
      <c r="AC54" s="28">
        <f>G54-AB54</f>
        <v>0</v>
      </c>
      <c r="AD54" s="29">
        <f>H54</f>
        <v>0</v>
      </c>
      <c r="AE54" s="30">
        <f>K54+M54+O54+Q54+T54+V54+X54+Z54</f>
        <v>0</v>
      </c>
      <c r="AF54" s="30">
        <f>AD54-AE54</f>
        <v>0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1:68" ht="69.95" hidden="1" customHeight="1" x14ac:dyDescent="0.5">
      <c r="A55" s="929"/>
      <c r="B55" s="932"/>
      <c r="C55" s="935"/>
      <c r="D55" s="936"/>
      <c r="E55" s="621" t="s">
        <v>12</v>
      </c>
      <c r="F55" s="959"/>
      <c r="G55" s="77">
        <v>0</v>
      </c>
      <c r="H55" s="77"/>
      <c r="I55" s="79"/>
      <c r="J55" s="79"/>
      <c r="K55" s="86"/>
      <c r="L55" s="81"/>
      <c r="M55" s="86"/>
      <c r="N55" s="81"/>
      <c r="O55" s="86"/>
      <c r="P55" s="81"/>
      <c r="Q55" s="500"/>
      <c r="R55" s="81"/>
      <c r="S55" s="939"/>
      <c r="T55" s="82"/>
      <c r="U55" s="84"/>
      <c r="V55" s="84"/>
      <c r="W55" s="84"/>
      <c r="X55" s="83"/>
      <c r="Y55" s="84"/>
      <c r="Z55" s="478"/>
      <c r="AA55" s="426"/>
      <c r="AB55" s="11"/>
      <c r="AC55" s="21"/>
      <c r="AD55" s="11"/>
      <c r="AE55" s="71"/>
      <c r="AF55" s="71"/>
    </row>
    <row r="56" spans="1:68" ht="69.95" hidden="1" customHeight="1" x14ac:dyDescent="0.5">
      <c r="A56" s="930"/>
      <c r="B56" s="933"/>
      <c r="C56" s="935"/>
      <c r="D56" s="936"/>
      <c r="E56" s="13" t="s">
        <v>13</v>
      </c>
      <c r="F56" s="959"/>
      <c r="G56" s="72"/>
      <c r="H56" s="72"/>
      <c r="I56" s="61"/>
      <c r="J56" s="61"/>
      <c r="K56" s="76"/>
      <c r="L56" s="62"/>
      <c r="M56" s="76"/>
      <c r="N56" s="62"/>
      <c r="O56" s="76"/>
      <c r="P56" s="62"/>
      <c r="Q56" s="482"/>
      <c r="R56" s="62"/>
      <c r="S56" s="939"/>
      <c r="T56" s="63"/>
      <c r="U56" s="64"/>
      <c r="V56" s="64"/>
      <c r="W56" s="64"/>
      <c r="X56" s="75"/>
      <c r="Y56" s="64"/>
      <c r="Z56" s="478"/>
      <c r="AA56" s="426"/>
      <c r="AB56" s="11"/>
      <c r="AC56" s="21"/>
      <c r="AD56" s="11"/>
      <c r="AE56" s="71"/>
      <c r="AF56" s="71"/>
    </row>
    <row r="57" spans="1:68" ht="69.95" hidden="1" customHeight="1" x14ac:dyDescent="0.5">
      <c r="A57" s="930"/>
      <c r="B57" s="933"/>
      <c r="C57" s="976"/>
      <c r="D57" s="977"/>
      <c r="E57" s="87" t="s">
        <v>14</v>
      </c>
      <c r="F57" s="978"/>
      <c r="G57" s="88">
        <f>SUM(G55:G56)</f>
        <v>0</v>
      </c>
      <c r="H57" s="88"/>
      <c r="I57" s="89">
        <f t="shared" ref="I57:Y57" si="38">SUM(I55:I56)</f>
        <v>0</v>
      </c>
      <c r="J57" s="89">
        <f t="shared" si="38"/>
        <v>0</v>
      </c>
      <c r="K57" s="90"/>
      <c r="L57" s="89">
        <f t="shared" si="38"/>
        <v>0</v>
      </c>
      <c r="M57" s="90"/>
      <c r="N57" s="89">
        <f t="shared" si="38"/>
        <v>0</v>
      </c>
      <c r="O57" s="90"/>
      <c r="P57" s="89">
        <f t="shared" si="38"/>
        <v>0</v>
      </c>
      <c r="Q57" s="479"/>
      <c r="R57" s="89">
        <f t="shared" si="38"/>
        <v>0</v>
      </c>
      <c r="S57" s="979"/>
      <c r="T57" s="53"/>
      <c r="U57" s="27">
        <f t="shared" si="38"/>
        <v>0</v>
      </c>
      <c r="V57" s="27"/>
      <c r="W57" s="27">
        <f t="shared" si="38"/>
        <v>0</v>
      </c>
      <c r="X57" s="27">
        <f t="shared" si="38"/>
        <v>0</v>
      </c>
      <c r="Y57" s="27">
        <f t="shared" si="38"/>
        <v>0</v>
      </c>
      <c r="Z57" s="479"/>
      <c r="AA57" s="490"/>
      <c r="AB57" s="29">
        <f>J57+L57+N57+P57+R57+U57+W57+Y57</f>
        <v>0</v>
      </c>
      <c r="AC57" s="28">
        <f>G57-AB57</f>
        <v>0</v>
      </c>
      <c r="AD57" s="29">
        <f>H57</f>
        <v>0</v>
      </c>
      <c r="AE57" s="30">
        <f>K57+M57+O57+Q57+T57+V57+X57+Z57</f>
        <v>0</v>
      </c>
      <c r="AF57" s="30">
        <f>AD57-AE57</f>
        <v>0</v>
      </c>
    </row>
    <row r="58" spans="1:68" ht="69.95" hidden="1" customHeight="1" x14ac:dyDescent="0.5">
      <c r="A58" s="930"/>
      <c r="B58" s="933"/>
      <c r="C58" s="981"/>
      <c r="D58" s="982"/>
      <c r="E58" s="13" t="s">
        <v>12</v>
      </c>
      <c r="F58" s="983"/>
      <c r="G58" s="72">
        <v>0</v>
      </c>
      <c r="H58" s="72"/>
      <c r="I58" s="91"/>
      <c r="J58" s="91"/>
      <c r="K58" s="76"/>
      <c r="L58" s="62"/>
      <c r="M58" s="76"/>
      <c r="N58" s="62"/>
      <c r="O58" s="76"/>
      <c r="P58" s="62"/>
      <c r="Q58" s="482"/>
      <c r="R58" s="62"/>
      <c r="S58" s="980"/>
      <c r="T58" s="63"/>
      <c r="U58" s="64"/>
      <c r="V58" s="64"/>
      <c r="W58" s="64"/>
      <c r="X58" s="75"/>
      <c r="Y58" s="64"/>
      <c r="Z58" s="478"/>
      <c r="AA58" s="426"/>
      <c r="AB58" s="11"/>
      <c r="AC58" s="21"/>
      <c r="AD58" s="11"/>
      <c r="AE58" s="71"/>
      <c r="AF58" s="71"/>
    </row>
    <row r="59" spans="1:68" ht="69.95" hidden="1" customHeight="1" x14ac:dyDescent="0.5">
      <c r="A59" s="930"/>
      <c r="B59" s="933"/>
      <c r="C59" s="935"/>
      <c r="D59" s="936"/>
      <c r="E59" s="13" t="s">
        <v>13</v>
      </c>
      <c r="F59" s="959"/>
      <c r="G59" s="72"/>
      <c r="H59" s="72"/>
      <c r="I59" s="91"/>
      <c r="J59" s="91"/>
      <c r="K59" s="76"/>
      <c r="L59" s="62"/>
      <c r="M59" s="76"/>
      <c r="N59" s="62"/>
      <c r="O59" s="76"/>
      <c r="P59" s="62"/>
      <c r="Q59" s="482"/>
      <c r="R59" s="62"/>
      <c r="S59" s="939"/>
      <c r="T59" s="63"/>
      <c r="U59" s="64"/>
      <c r="V59" s="64"/>
      <c r="W59" s="64"/>
      <c r="X59" s="75"/>
      <c r="Y59" s="64"/>
      <c r="Z59" s="478"/>
      <c r="AA59" s="426"/>
      <c r="AB59" s="11"/>
      <c r="AC59" s="21"/>
      <c r="AD59" s="11"/>
      <c r="AE59" s="71"/>
      <c r="AF59" s="71"/>
    </row>
    <row r="60" spans="1:68" ht="69.95" hidden="1" customHeight="1" thickBot="1" x14ac:dyDescent="0.55000000000000004">
      <c r="A60" s="931"/>
      <c r="B60" s="934"/>
      <c r="C60" s="935"/>
      <c r="D60" s="936"/>
      <c r="E60" s="151" t="s">
        <v>14</v>
      </c>
      <c r="F60" s="959"/>
      <c r="G60" s="85">
        <f>SUM(G58:G59)</f>
        <v>0</v>
      </c>
      <c r="H60" s="85"/>
      <c r="I60" s="23">
        <f t="shared" ref="I60:Y60" si="39">SUM(I58:I59)</f>
        <v>0</v>
      </c>
      <c r="J60" s="23">
        <f t="shared" si="39"/>
        <v>0</v>
      </c>
      <c r="K60" s="24"/>
      <c r="L60" s="23">
        <f t="shared" si="39"/>
        <v>0</v>
      </c>
      <c r="M60" s="24"/>
      <c r="N60" s="23">
        <f t="shared" si="39"/>
        <v>0</v>
      </c>
      <c r="O60" s="24"/>
      <c r="P60" s="23">
        <f t="shared" si="39"/>
        <v>0</v>
      </c>
      <c r="Q60" s="499"/>
      <c r="R60" s="23">
        <f t="shared" si="39"/>
        <v>0</v>
      </c>
      <c r="S60" s="939"/>
      <c r="T60" s="25"/>
      <c r="U60" s="26">
        <f t="shared" si="39"/>
        <v>0</v>
      </c>
      <c r="V60" s="26"/>
      <c r="W60" s="26">
        <f t="shared" si="39"/>
        <v>0</v>
      </c>
      <c r="X60" s="26">
        <f t="shared" si="39"/>
        <v>0</v>
      </c>
      <c r="Y60" s="26">
        <f t="shared" si="39"/>
        <v>0</v>
      </c>
      <c r="Z60" s="479"/>
      <c r="AA60" s="490"/>
      <c r="AB60" s="29">
        <f>J60+L60+N60+P60+R60+U60+W60+Y60</f>
        <v>0</v>
      </c>
      <c r="AC60" s="28">
        <f>G60-AB60</f>
        <v>0</v>
      </c>
      <c r="AD60" s="29">
        <f>H60</f>
        <v>0</v>
      </c>
      <c r="AE60" s="30">
        <f>K60+M60+O60+Q60+T60+V60+X60+Z60</f>
        <v>0</v>
      </c>
      <c r="AF60" s="30">
        <f>AD60-AE60</f>
        <v>0</v>
      </c>
    </row>
    <row r="61" spans="1:68" s="42" customFormat="1" ht="69.95" hidden="1" customHeight="1" x14ac:dyDescent="0.5">
      <c r="A61" s="950">
        <v>24307</v>
      </c>
      <c r="B61" s="952" t="s">
        <v>150</v>
      </c>
      <c r="C61" s="954" t="s">
        <v>151</v>
      </c>
      <c r="D61" s="955"/>
      <c r="E61" s="32" t="s">
        <v>12</v>
      </c>
      <c r="F61" s="958"/>
      <c r="G61" s="65"/>
      <c r="H61" s="66"/>
      <c r="I61" s="57"/>
      <c r="J61" s="57"/>
      <c r="K61" s="67"/>
      <c r="L61" s="58"/>
      <c r="M61" s="67"/>
      <c r="N61" s="58"/>
      <c r="O61" s="67"/>
      <c r="P61" s="58"/>
      <c r="Q61" s="497"/>
      <c r="R61" s="58"/>
      <c r="S61" s="938"/>
      <c r="T61" s="507"/>
      <c r="U61" s="60"/>
      <c r="V61" s="68"/>
      <c r="W61" s="60"/>
      <c r="X61" s="68"/>
      <c r="Y61" s="69"/>
      <c r="Z61" s="477"/>
      <c r="AA61" s="973"/>
      <c r="AB61" s="11"/>
      <c r="AC61" s="21"/>
      <c r="AD61" s="11"/>
      <c r="AE61" s="71"/>
      <c r="AF61" s="7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</row>
    <row r="62" spans="1:68" s="42" customFormat="1" ht="69.95" hidden="1" customHeight="1" x14ac:dyDescent="0.5">
      <c r="A62" s="930"/>
      <c r="B62" s="933"/>
      <c r="C62" s="935"/>
      <c r="D62" s="936"/>
      <c r="E62" s="13" t="s">
        <v>13</v>
      </c>
      <c r="F62" s="959"/>
      <c r="G62" s="72"/>
      <c r="H62" s="73"/>
      <c r="I62" s="61"/>
      <c r="J62" s="61"/>
      <c r="K62" s="74"/>
      <c r="L62" s="62"/>
      <c r="M62" s="74"/>
      <c r="N62" s="62"/>
      <c r="O62" s="74"/>
      <c r="P62" s="62"/>
      <c r="Q62" s="478"/>
      <c r="R62" s="62"/>
      <c r="S62" s="939"/>
      <c r="T62" s="70"/>
      <c r="U62" s="64"/>
      <c r="V62" s="75"/>
      <c r="W62" s="64"/>
      <c r="X62" s="75"/>
      <c r="Y62" s="76"/>
      <c r="Z62" s="477"/>
      <c r="AA62" s="974"/>
      <c r="AB62" s="11"/>
      <c r="AC62" s="21"/>
      <c r="AD62" s="11"/>
      <c r="AE62" s="71"/>
      <c r="AF62" s="7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</row>
    <row r="63" spans="1:68" s="42" customFormat="1" ht="75.599999999999994" hidden="1" customHeight="1" thickBot="1" x14ac:dyDescent="0.55000000000000004">
      <c r="A63" s="951"/>
      <c r="B63" s="953"/>
      <c r="C63" s="956"/>
      <c r="D63" s="957"/>
      <c r="E63" s="47" t="s">
        <v>14</v>
      </c>
      <c r="F63" s="960"/>
      <c r="G63" s="48">
        <f>SUM(G61:G62)</f>
        <v>0</v>
      </c>
      <c r="H63" s="48"/>
      <c r="I63" s="49">
        <f t="shared" ref="I63:J63" si="40">SUM(I61:I62)</f>
        <v>0</v>
      </c>
      <c r="J63" s="49">
        <f t="shared" si="40"/>
        <v>0</v>
      </c>
      <c r="K63" s="50"/>
      <c r="L63" s="49">
        <f t="shared" ref="L63" si="41">SUM(L61:L62)</f>
        <v>0</v>
      </c>
      <c r="M63" s="50"/>
      <c r="N63" s="49">
        <f t="shared" ref="N63" si="42">SUM(N61:N62)</f>
        <v>0</v>
      </c>
      <c r="O63" s="50"/>
      <c r="P63" s="49">
        <f t="shared" ref="P63" si="43">SUM(P61:P62)</f>
        <v>0</v>
      </c>
      <c r="Q63" s="496"/>
      <c r="R63" s="49">
        <f t="shared" ref="R63" si="44">SUM(R61:R62)</f>
        <v>0</v>
      </c>
      <c r="S63" s="940"/>
      <c r="T63" s="51"/>
      <c r="U63" s="52">
        <f t="shared" ref="U63" si="45">SUM(U61:U62)</f>
        <v>0</v>
      </c>
      <c r="V63" s="52"/>
      <c r="W63" s="52">
        <f t="shared" ref="W63" si="46">SUM(W61:W62)</f>
        <v>0</v>
      </c>
      <c r="X63" s="52"/>
      <c r="Y63" s="50">
        <f t="shared" ref="Y63" si="47">SUM(Y61:Y62)</f>
        <v>0</v>
      </c>
      <c r="Z63" s="476"/>
      <c r="AA63" s="975"/>
      <c r="AB63" s="29">
        <f>J63+L63+N63+P63+R63+U63+W63+Y63</f>
        <v>0</v>
      </c>
      <c r="AC63" s="28">
        <f>G63-AB63</f>
        <v>0</v>
      </c>
      <c r="AD63" s="29">
        <f>H63</f>
        <v>0</v>
      </c>
      <c r="AE63" s="30">
        <f>K63+M63+O63+Q63+T63+V63+X63+Z63</f>
        <v>0</v>
      </c>
      <c r="AF63" s="30">
        <f>AD63-AE63</f>
        <v>0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</row>
    <row r="64" spans="1:68" s="42" customFormat="1" ht="69.95" hidden="1" customHeight="1" x14ac:dyDescent="0.5">
      <c r="A64" s="950">
        <v>24307</v>
      </c>
      <c r="B64" s="952" t="s">
        <v>167</v>
      </c>
      <c r="C64" s="954" t="s">
        <v>152</v>
      </c>
      <c r="D64" s="955"/>
      <c r="E64" s="32" t="s">
        <v>12</v>
      </c>
      <c r="F64" s="958"/>
      <c r="G64" s="65"/>
      <c r="H64" s="66"/>
      <c r="I64" s="57"/>
      <c r="J64" s="57"/>
      <c r="K64" s="67"/>
      <c r="L64" s="58"/>
      <c r="M64" s="67"/>
      <c r="N64" s="58"/>
      <c r="O64" s="67"/>
      <c r="P64" s="58"/>
      <c r="Q64" s="497"/>
      <c r="R64" s="58"/>
      <c r="S64" s="938"/>
      <c r="T64" s="507"/>
      <c r="U64" s="60"/>
      <c r="V64" s="68"/>
      <c r="W64" s="60"/>
      <c r="X64" s="68"/>
      <c r="Y64" s="69"/>
      <c r="Z64" s="477"/>
      <c r="AA64" s="973"/>
      <c r="AB64" s="11"/>
      <c r="AC64" s="21"/>
      <c r="AD64" s="11"/>
      <c r="AE64" s="71"/>
      <c r="AF64" s="7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</row>
    <row r="65" spans="1:68" s="42" customFormat="1" ht="69.95" hidden="1" customHeight="1" x14ac:dyDescent="0.5">
      <c r="A65" s="930"/>
      <c r="B65" s="933"/>
      <c r="C65" s="935"/>
      <c r="D65" s="936"/>
      <c r="E65" s="13" t="s">
        <v>13</v>
      </c>
      <c r="F65" s="959"/>
      <c r="G65" s="72"/>
      <c r="H65" s="73"/>
      <c r="I65" s="61"/>
      <c r="J65" s="61"/>
      <c r="K65" s="74"/>
      <c r="L65" s="62"/>
      <c r="M65" s="74"/>
      <c r="N65" s="62"/>
      <c r="O65" s="74"/>
      <c r="P65" s="62"/>
      <c r="Q65" s="478"/>
      <c r="R65" s="62"/>
      <c r="S65" s="939"/>
      <c r="T65" s="70"/>
      <c r="U65" s="64"/>
      <c r="V65" s="75"/>
      <c r="W65" s="64"/>
      <c r="X65" s="75"/>
      <c r="Y65" s="76"/>
      <c r="Z65" s="477"/>
      <c r="AA65" s="974"/>
      <c r="AB65" s="11"/>
      <c r="AC65" s="21"/>
      <c r="AD65" s="11"/>
      <c r="AE65" s="71"/>
      <c r="AF65" s="7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spans="1:68" s="42" customFormat="1" ht="75.599999999999994" hidden="1" customHeight="1" thickBot="1" x14ac:dyDescent="0.55000000000000004">
      <c r="A66" s="951"/>
      <c r="B66" s="953"/>
      <c r="C66" s="956"/>
      <c r="D66" s="957"/>
      <c r="E66" s="47" t="s">
        <v>14</v>
      </c>
      <c r="F66" s="960"/>
      <c r="G66" s="48">
        <f>SUM(G64:G65)</f>
        <v>0</v>
      </c>
      <c r="H66" s="48"/>
      <c r="I66" s="49">
        <f t="shared" ref="I66:J66" si="48">SUM(I64:I65)</f>
        <v>0</v>
      </c>
      <c r="J66" s="49">
        <f t="shared" si="48"/>
        <v>0</v>
      </c>
      <c r="K66" s="50"/>
      <c r="L66" s="49">
        <f t="shared" ref="L66" si="49">SUM(L64:L65)</f>
        <v>0</v>
      </c>
      <c r="M66" s="50"/>
      <c r="N66" s="49">
        <f t="shared" ref="N66" si="50">SUM(N64:N65)</f>
        <v>0</v>
      </c>
      <c r="O66" s="50"/>
      <c r="P66" s="49">
        <f t="shared" ref="P66" si="51">SUM(P64:P65)</f>
        <v>0</v>
      </c>
      <c r="Q66" s="496"/>
      <c r="R66" s="49">
        <f t="shared" ref="R66" si="52">SUM(R64:R65)</f>
        <v>0</v>
      </c>
      <c r="S66" s="940"/>
      <c r="T66" s="51"/>
      <c r="U66" s="52">
        <f t="shared" ref="U66" si="53">SUM(U64:U65)</f>
        <v>0</v>
      </c>
      <c r="V66" s="52"/>
      <c r="W66" s="52">
        <f t="shared" ref="W66" si="54">SUM(W64:W65)</f>
        <v>0</v>
      </c>
      <c r="X66" s="52"/>
      <c r="Y66" s="50">
        <f t="shared" ref="Y66" si="55">SUM(Y64:Y65)</f>
        <v>0</v>
      </c>
      <c r="Z66" s="476"/>
      <c r="AA66" s="975"/>
      <c r="AB66" s="29">
        <f>J66+L66+N66+P66+R66+U66+W66+Y66</f>
        <v>0</v>
      </c>
      <c r="AC66" s="28">
        <f>G66-AB66</f>
        <v>0</v>
      </c>
      <c r="AD66" s="29">
        <f>H66</f>
        <v>0</v>
      </c>
      <c r="AE66" s="30">
        <f>K66+M66+O66+Q66+T66+V66+X66+Z66</f>
        <v>0</v>
      </c>
      <c r="AF66" s="30">
        <f>AD66-AE66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</row>
    <row r="67" spans="1:68" ht="69.95" hidden="1" customHeight="1" x14ac:dyDescent="0.5">
      <c r="A67" s="950">
        <v>25101</v>
      </c>
      <c r="B67" s="952" t="s">
        <v>93</v>
      </c>
      <c r="C67" s="954" t="s">
        <v>87</v>
      </c>
      <c r="D67" s="955"/>
      <c r="E67" s="32" t="s">
        <v>12</v>
      </c>
      <c r="F67" s="958"/>
      <c r="G67" s="65"/>
      <c r="H67" s="66"/>
      <c r="I67" s="92"/>
      <c r="J67" s="92"/>
      <c r="K67" s="67"/>
      <c r="L67" s="58"/>
      <c r="M67" s="67"/>
      <c r="N67" s="58"/>
      <c r="O67" s="67"/>
      <c r="P67" s="58"/>
      <c r="Q67" s="497"/>
      <c r="R67" s="58"/>
      <c r="S67" s="938"/>
      <c r="T67" s="507"/>
      <c r="U67" s="60"/>
      <c r="V67" s="68"/>
      <c r="W67" s="60"/>
      <c r="X67" s="68"/>
      <c r="Y67" s="69"/>
      <c r="Z67" s="477"/>
      <c r="AA67" s="973"/>
      <c r="AB67" s="11"/>
      <c r="AC67" s="21"/>
      <c r="AD67" s="11"/>
      <c r="AE67" s="71"/>
      <c r="AF67" s="71"/>
    </row>
    <row r="68" spans="1:68" ht="69.95" hidden="1" customHeight="1" x14ac:dyDescent="0.5">
      <c r="A68" s="930"/>
      <c r="B68" s="933"/>
      <c r="C68" s="935"/>
      <c r="D68" s="936"/>
      <c r="E68" s="13" t="s">
        <v>13</v>
      </c>
      <c r="F68" s="959"/>
      <c r="G68" s="72"/>
      <c r="H68" s="73"/>
      <c r="I68" s="91"/>
      <c r="J68" s="91"/>
      <c r="K68" s="74"/>
      <c r="L68" s="62"/>
      <c r="M68" s="74"/>
      <c r="N68" s="62"/>
      <c r="O68" s="74"/>
      <c r="P68" s="62"/>
      <c r="Q68" s="478"/>
      <c r="R68" s="62"/>
      <c r="S68" s="939"/>
      <c r="T68" s="70"/>
      <c r="U68" s="64"/>
      <c r="V68" s="75"/>
      <c r="W68" s="64"/>
      <c r="X68" s="75"/>
      <c r="Y68" s="76"/>
      <c r="Z68" s="477"/>
      <c r="AA68" s="974"/>
      <c r="AB68" s="11"/>
      <c r="AC68" s="21"/>
      <c r="AD68" s="11"/>
      <c r="AE68" s="71"/>
      <c r="AF68" s="71"/>
    </row>
    <row r="69" spans="1:68" ht="69.599999999999994" hidden="1" customHeight="1" thickBot="1" x14ac:dyDescent="0.55000000000000004">
      <c r="A69" s="951"/>
      <c r="B69" s="953"/>
      <c r="C69" s="956"/>
      <c r="D69" s="957"/>
      <c r="E69" s="47" t="s">
        <v>14</v>
      </c>
      <c r="F69" s="960"/>
      <c r="G69" s="48">
        <f>SUM(G67:G68)</f>
        <v>0</v>
      </c>
      <c r="H69" s="48"/>
      <c r="I69" s="49">
        <f t="shared" ref="I69:Y69" si="56">SUM(I67:I68)</f>
        <v>0</v>
      </c>
      <c r="J69" s="49">
        <f t="shared" si="56"/>
        <v>0</v>
      </c>
      <c r="K69" s="50"/>
      <c r="L69" s="49">
        <f t="shared" si="56"/>
        <v>0</v>
      </c>
      <c r="M69" s="50"/>
      <c r="N69" s="49">
        <f t="shared" si="56"/>
        <v>0</v>
      </c>
      <c r="O69" s="50"/>
      <c r="P69" s="49">
        <f t="shared" si="56"/>
        <v>0</v>
      </c>
      <c r="Q69" s="496"/>
      <c r="R69" s="49">
        <f t="shared" si="56"/>
        <v>0</v>
      </c>
      <c r="S69" s="940"/>
      <c r="T69" s="51"/>
      <c r="U69" s="52">
        <f t="shared" si="56"/>
        <v>0</v>
      </c>
      <c r="V69" s="52"/>
      <c r="W69" s="52">
        <f t="shared" si="56"/>
        <v>0</v>
      </c>
      <c r="X69" s="52"/>
      <c r="Y69" s="50">
        <f t="shared" si="56"/>
        <v>0</v>
      </c>
      <c r="Z69" s="476"/>
      <c r="AA69" s="975"/>
      <c r="AB69" s="29">
        <f>J69+L69+N69+P69+R69+U69+W69+Y69</f>
        <v>0</v>
      </c>
      <c r="AC69" s="28">
        <f>G69-AB69</f>
        <v>0</v>
      </c>
      <c r="AD69" s="29">
        <f>H69</f>
        <v>0</v>
      </c>
      <c r="AE69" s="30">
        <f>K69+M69+O69+Q69+T69+V69+X69+Z69</f>
        <v>0</v>
      </c>
      <c r="AF69" s="30">
        <f>AD69-AE69</f>
        <v>0</v>
      </c>
    </row>
    <row r="70" spans="1:68" s="42" customFormat="1" ht="69.95" hidden="1" customHeight="1" x14ac:dyDescent="0.5">
      <c r="A70" s="929">
        <v>25204</v>
      </c>
      <c r="B70" s="932" t="s">
        <v>158</v>
      </c>
      <c r="C70" s="954" t="s">
        <v>157</v>
      </c>
      <c r="D70" s="955"/>
      <c r="E70" s="621" t="s">
        <v>12</v>
      </c>
      <c r="F70" s="959"/>
      <c r="G70" s="425"/>
      <c r="H70" s="66"/>
      <c r="I70" s="57"/>
      <c r="J70" s="57"/>
      <c r="K70" s="67"/>
      <c r="L70" s="58"/>
      <c r="M70" s="67"/>
      <c r="N70" s="58"/>
      <c r="O70" s="67"/>
      <c r="P70" s="58"/>
      <c r="Q70" s="497"/>
      <c r="R70" s="58"/>
      <c r="S70" s="984"/>
      <c r="T70" s="507"/>
      <c r="U70" s="60"/>
      <c r="V70" s="68"/>
      <c r="W70" s="60"/>
      <c r="X70" s="68"/>
      <c r="Y70" s="69"/>
      <c r="Z70" s="477"/>
      <c r="AA70" s="426"/>
      <c r="AB70" s="11"/>
      <c r="AC70" s="21"/>
      <c r="AD70" s="11"/>
      <c r="AE70" s="71"/>
      <c r="AF70" s="7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1:68" s="42" customFormat="1" ht="69.95" hidden="1" customHeight="1" x14ac:dyDescent="0.5">
      <c r="A71" s="930"/>
      <c r="B71" s="933"/>
      <c r="C71" s="935"/>
      <c r="D71" s="936"/>
      <c r="E71" s="13" t="s">
        <v>13</v>
      </c>
      <c r="F71" s="959"/>
      <c r="G71" s="426"/>
      <c r="H71" s="73"/>
      <c r="I71" s="61"/>
      <c r="J71" s="61"/>
      <c r="K71" s="74"/>
      <c r="L71" s="62"/>
      <c r="M71" s="74"/>
      <c r="N71" s="62"/>
      <c r="O71" s="74"/>
      <c r="P71" s="62"/>
      <c r="Q71" s="478"/>
      <c r="R71" s="62"/>
      <c r="S71" s="985"/>
      <c r="T71" s="70"/>
      <c r="U71" s="64"/>
      <c r="V71" s="75"/>
      <c r="W71" s="64"/>
      <c r="X71" s="75"/>
      <c r="Y71" s="76"/>
      <c r="Z71" s="477"/>
      <c r="AA71" s="426"/>
      <c r="AB71" s="11"/>
      <c r="AC71" s="21"/>
      <c r="AD71" s="11"/>
      <c r="AE71" s="71"/>
      <c r="AF71" s="7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1:68" s="42" customFormat="1" ht="69.95" hidden="1" customHeight="1" thickBot="1" x14ac:dyDescent="0.55000000000000004">
      <c r="A72" s="931"/>
      <c r="B72" s="934"/>
      <c r="C72" s="956"/>
      <c r="D72" s="957"/>
      <c r="E72" s="151" t="s">
        <v>14</v>
      </c>
      <c r="F72" s="959"/>
      <c r="G72" s="427">
        <f>SUM(G70:G71)</f>
        <v>0</v>
      </c>
      <c r="H72" s="48"/>
      <c r="I72" s="49">
        <f t="shared" ref="I72:Y72" si="57">SUM(I70:I71)</f>
        <v>0</v>
      </c>
      <c r="J72" s="49">
        <f t="shared" si="57"/>
        <v>0</v>
      </c>
      <c r="K72" s="50"/>
      <c r="L72" s="49">
        <f t="shared" si="57"/>
        <v>0</v>
      </c>
      <c r="M72" s="50"/>
      <c r="N72" s="49">
        <f t="shared" si="57"/>
        <v>0</v>
      </c>
      <c r="O72" s="50"/>
      <c r="P72" s="49">
        <f t="shared" si="57"/>
        <v>0</v>
      </c>
      <c r="Q72" s="496"/>
      <c r="R72" s="49">
        <f t="shared" si="57"/>
        <v>0</v>
      </c>
      <c r="S72" s="986"/>
      <c r="T72" s="51"/>
      <c r="U72" s="52">
        <f t="shared" si="57"/>
        <v>0</v>
      </c>
      <c r="V72" s="52"/>
      <c r="W72" s="52">
        <f t="shared" si="57"/>
        <v>0</v>
      </c>
      <c r="X72" s="52">
        <f t="shared" si="57"/>
        <v>0</v>
      </c>
      <c r="Y72" s="50">
        <f t="shared" si="57"/>
        <v>0</v>
      </c>
      <c r="Z72" s="476"/>
      <c r="AA72" s="490"/>
      <c r="AB72" s="29">
        <f>J72+L72+N72+P72+R72+U72+W72+Y72</f>
        <v>0</v>
      </c>
      <c r="AC72" s="28">
        <f>G72-AB72</f>
        <v>0</v>
      </c>
      <c r="AD72" s="29">
        <f>H72</f>
        <v>0</v>
      </c>
      <c r="AE72" s="30">
        <f>K72+M72+O72+Q72+T72+V72+X72+Z72</f>
        <v>0</v>
      </c>
      <c r="AF72" s="30">
        <f>AD72-AE72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1:68" ht="69.95" hidden="1" customHeight="1" x14ac:dyDescent="0.5">
      <c r="A73" s="950"/>
      <c r="B73" s="952"/>
      <c r="C73" s="954"/>
      <c r="D73" s="955"/>
      <c r="E73" s="32" t="s">
        <v>12</v>
      </c>
      <c r="F73" s="958"/>
      <c r="G73" s="65"/>
      <c r="H73" s="66"/>
      <c r="I73" s="35"/>
      <c r="J73" s="35"/>
      <c r="K73" s="67"/>
      <c r="L73" s="37"/>
      <c r="M73" s="67"/>
      <c r="N73" s="37"/>
      <c r="O73" s="67"/>
      <c r="P73" s="37"/>
      <c r="Q73" s="497"/>
      <c r="R73" s="37"/>
      <c r="S73" s="938"/>
      <c r="T73" s="507"/>
      <c r="U73" s="39"/>
      <c r="V73" s="68"/>
      <c r="W73" s="39"/>
      <c r="X73" s="68"/>
      <c r="Y73" s="69"/>
      <c r="Z73" s="477"/>
      <c r="AA73" s="973"/>
      <c r="AB73" s="11"/>
      <c r="AC73" s="21"/>
      <c r="AD73" s="11"/>
      <c r="AE73" s="71"/>
      <c r="AF73" s="71"/>
    </row>
    <row r="74" spans="1:68" ht="69.95" hidden="1" customHeight="1" x14ac:dyDescent="0.5">
      <c r="A74" s="930"/>
      <c r="B74" s="933"/>
      <c r="C74" s="935"/>
      <c r="D74" s="936"/>
      <c r="E74" s="13" t="s">
        <v>13</v>
      </c>
      <c r="F74" s="959"/>
      <c r="G74" s="72"/>
      <c r="H74" s="73"/>
      <c r="I74" s="44"/>
      <c r="J74" s="44"/>
      <c r="K74" s="74"/>
      <c r="L74" s="45"/>
      <c r="M74" s="74"/>
      <c r="N74" s="45"/>
      <c r="O74" s="74"/>
      <c r="P74" s="45"/>
      <c r="Q74" s="478"/>
      <c r="R74" s="45"/>
      <c r="S74" s="939"/>
      <c r="T74" s="70"/>
      <c r="U74" s="19"/>
      <c r="V74" s="75"/>
      <c r="W74" s="19"/>
      <c r="X74" s="75"/>
      <c r="Y74" s="76"/>
      <c r="Z74" s="477"/>
      <c r="AA74" s="974"/>
      <c r="AB74" s="11"/>
      <c r="AC74" s="21"/>
      <c r="AD74" s="11"/>
      <c r="AE74" s="71"/>
      <c r="AF74" s="71"/>
    </row>
    <row r="75" spans="1:68" ht="69.95" hidden="1" customHeight="1" thickBot="1" x14ac:dyDescent="0.55000000000000004">
      <c r="A75" s="951"/>
      <c r="B75" s="953"/>
      <c r="C75" s="956"/>
      <c r="D75" s="957"/>
      <c r="E75" s="47" t="s">
        <v>14</v>
      </c>
      <c r="F75" s="960"/>
      <c r="G75" s="48">
        <f>SUM(G73:G74)</f>
        <v>0</v>
      </c>
      <c r="H75" s="48"/>
      <c r="I75" s="49">
        <f t="shared" ref="I75:Y75" si="58">SUM(I73:I74)</f>
        <v>0</v>
      </c>
      <c r="J75" s="49">
        <f t="shared" si="58"/>
        <v>0</v>
      </c>
      <c r="K75" s="50"/>
      <c r="L75" s="49">
        <f t="shared" si="58"/>
        <v>0</v>
      </c>
      <c r="M75" s="50"/>
      <c r="N75" s="49">
        <f t="shared" si="58"/>
        <v>0</v>
      </c>
      <c r="O75" s="50"/>
      <c r="P75" s="49">
        <f t="shared" si="58"/>
        <v>0</v>
      </c>
      <c r="Q75" s="496"/>
      <c r="R75" s="49">
        <f t="shared" si="58"/>
        <v>0</v>
      </c>
      <c r="S75" s="940"/>
      <c r="T75" s="51"/>
      <c r="U75" s="52">
        <f t="shared" si="58"/>
        <v>0</v>
      </c>
      <c r="V75" s="52"/>
      <c r="W75" s="52">
        <f t="shared" si="58"/>
        <v>0</v>
      </c>
      <c r="X75" s="52"/>
      <c r="Y75" s="50">
        <f t="shared" si="58"/>
        <v>0</v>
      </c>
      <c r="Z75" s="476"/>
      <c r="AA75" s="975"/>
      <c r="AB75" s="29">
        <f>J75+L75+N75+P75+R75+U75+W75+Y75</f>
        <v>0</v>
      </c>
      <c r="AC75" s="28">
        <f>G75-AB75</f>
        <v>0</v>
      </c>
      <c r="AD75" s="29">
        <f>H75</f>
        <v>0</v>
      </c>
      <c r="AE75" s="30">
        <f>K75+M75+O75+Q75+T75+V75+X75+Z75</f>
        <v>0</v>
      </c>
      <c r="AF75" s="30">
        <f>AD75-AE75</f>
        <v>0</v>
      </c>
    </row>
    <row r="76" spans="1:68" ht="69.95" hidden="1" customHeight="1" x14ac:dyDescent="0.5">
      <c r="A76" s="950">
        <v>26201</v>
      </c>
      <c r="B76" s="952" t="s">
        <v>5</v>
      </c>
      <c r="C76" s="954" t="s">
        <v>156</v>
      </c>
      <c r="D76" s="955"/>
      <c r="E76" s="32" t="s">
        <v>12</v>
      </c>
      <c r="F76" s="958"/>
      <c r="G76" s="33"/>
      <c r="H76" s="34"/>
      <c r="I76" s="35"/>
      <c r="J76" s="35"/>
      <c r="K76" s="36"/>
      <c r="L76" s="37"/>
      <c r="M76" s="36"/>
      <c r="N76" s="37"/>
      <c r="O76" s="36"/>
      <c r="P76" s="37"/>
      <c r="Q76" s="495"/>
      <c r="R76" s="37"/>
      <c r="S76" s="961"/>
      <c r="T76" s="506"/>
      <c r="U76" s="39"/>
      <c r="V76" s="38"/>
      <c r="W76" s="39"/>
      <c r="X76" s="38"/>
      <c r="Y76" s="40"/>
      <c r="Z76" s="475"/>
      <c r="AA76" s="949"/>
      <c r="AB76" s="11"/>
      <c r="AC76" s="21"/>
      <c r="AD76" s="11"/>
      <c r="AE76" s="12"/>
      <c r="AF76" s="12"/>
    </row>
    <row r="77" spans="1:68" ht="69.95" hidden="1" customHeight="1" x14ac:dyDescent="0.5">
      <c r="A77" s="930"/>
      <c r="B77" s="933"/>
      <c r="C77" s="935"/>
      <c r="D77" s="936"/>
      <c r="E77" s="13" t="s">
        <v>13</v>
      </c>
      <c r="F77" s="959"/>
      <c r="G77" s="43"/>
      <c r="H77" s="15"/>
      <c r="I77" s="44"/>
      <c r="J77" s="44"/>
      <c r="K77" s="17"/>
      <c r="L77" s="45"/>
      <c r="M77" s="17"/>
      <c r="N77" s="45"/>
      <c r="O77" s="17"/>
      <c r="P77" s="45"/>
      <c r="Q77" s="480"/>
      <c r="R77" s="45"/>
      <c r="S77" s="962"/>
      <c r="T77" s="41"/>
      <c r="U77" s="19"/>
      <c r="V77" s="18"/>
      <c r="W77" s="19"/>
      <c r="X77" s="18"/>
      <c r="Y77" s="46"/>
      <c r="Z77" s="475"/>
      <c r="AA77" s="942"/>
      <c r="AB77" s="11"/>
      <c r="AC77" s="21"/>
      <c r="AD77" s="11"/>
      <c r="AE77" s="12"/>
      <c r="AF77" s="12"/>
    </row>
    <row r="78" spans="1:68" ht="69.95" hidden="1" customHeight="1" thickBot="1" x14ac:dyDescent="0.55000000000000004">
      <c r="A78" s="951"/>
      <c r="B78" s="953"/>
      <c r="C78" s="956"/>
      <c r="D78" s="957"/>
      <c r="E78" s="47" t="s">
        <v>14</v>
      </c>
      <c r="F78" s="960"/>
      <c r="G78" s="48">
        <f>SUM(G76:G77)</f>
        <v>0</v>
      </c>
      <c r="H78" s="48"/>
      <c r="I78" s="49">
        <f t="shared" ref="I78:Y78" si="59">SUM(I76:I77)</f>
        <v>0</v>
      </c>
      <c r="J78" s="49">
        <f t="shared" si="59"/>
        <v>0</v>
      </c>
      <c r="K78" s="50"/>
      <c r="L78" s="49">
        <f t="shared" si="59"/>
        <v>0</v>
      </c>
      <c r="M78" s="50"/>
      <c r="N78" s="49">
        <f t="shared" si="59"/>
        <v>0</v>
      </c>
      <c r="O78" s="50"/>
      <c r="P78" s="49">
        <f t="shared" si="59"/>
        <v>0</v>
      </c>
      <c r="Q78" s="496"/>
      <c r="R78" s="49">
        <f t="shared" si="59"/>
        <v>0</v>
      </c>
      <c r="S78" s="963"/>
      <c r="T78" s="51"/>
      <c r="U78" s="52">
        <f t="shared" si="59"/>
        <v>0</v>
      </c>
      <c r="V78" s="52"/>
      <c r="W78" s="52">
        <f t="shared" si="59"/>
        <v>0</v>
      </c>
      <c r="X78" s="52"/>
      <c r="Y78" s="50">
        <f t="shared" si="59"/>
        <v>0</v>
      </c>
      <c r="Z78" s="476"/>
      <c r="AA78" s="943"/>
      <c r="AB78" s="29">
        <f>J78+L78+N78+P78+R78+U78+W78+Y78</f>
        <v>0</v>
      </c>
      <c r="AC78" s="28">
        <f>G78-AB78</f>
        <v>0</v>
      </c>
      <c r="AD78" s="29">
        <f>H78</f>
        <v>0</v>
      </c>
      <c r="AE78" s="30">
        <f>K78+M78+O78+Q78+T78+V78+X78+Z78</f>
        <v>0</v>
      </c>
      <c r="AF78" s="30">
        <f>AD78-AE78</f>
        <v>0</v>
      </c>
    </row>
    <row r="79" spans="1:68" ht="69.95" hidden="1" customHeight="1" x14ac:dyDescent="0.5">
      <c r="A79" s="929"/>
      <c r="B79" s="932"/>
      <c r="C79" s="935"/>
      <c r="D79" s="936"/>
      <c r="E79" s="621" t="s">
        <v>12</v>
      </c>
      <c r="F79" s="959"/>
      <c r="G79" s="93"/>
      <c r="H79" s="6"/>
      <c r="I79" s="79"/>
      <c r="J79" s="79"/>
      <c r="K79" s="7"/>
      <c r="L79" s="81"/>
      <c r="M79" s="7"/>
      <c r="N79" s="81"/>
      <c r="O79" s="7"/>
      <c r="P79" s="81"/>
      <c r="Q79" s="501"/>
      <c r="R79" s="81"/>
      <c r="S79" s="939"/>
      <c r="T79" s="428"/>
      <c r="U79" s="84"/>
      <c r="V79" s="8"/>
      <c r="W79" s="84"/>
      <c r="X79" s="8"/>
      <c r="Y79" s="9"/>
      <c r="Z79" s="480"/>
      <c r="AA79" s="14"/>
      <c r="AB79" s="11"/>
      <c r="AC79" s="21"/>
      <c r="AD79" s="11"/>
      <c r="AE79" s="12"/>
      <c r="AF79" s="12"/>
    </row>
    <row r="80" spans="1:68" ht="69.95" hidden="1" customHeight="1" x14ac:dyDescent="0.5">
      <c r="A80" s="930"/>
      <c r="B80" s="933"/>
      <c r="C80" s="935"/>
      <c r="D80" s="936"/>
      <c r="E80" s="13" t="s">
        <v>13</v>
      </c>
      <c r="F80" s="959"/>
      <c r="G80" s="43"/>
      <c r="H80" s="15"/>
      <c r="I80" s="61"/>
      <c r="J80" s="61"/>
      <c r="K80" s="17"/>
      <c r="L80" s="62"/>
      <c r="M80" s="17"/>
      <c r="N80" s="62"/>
      <c r="O80" s="17"/>
      <c r="P80" s="62"/>
      <c r="Q80" s="480"/>
      <c r="R80" s="62"/>
      <c r="S80" s="939"/>
      <c r="T80" s="41"/>
      <c r="U80" s="64"/>
      <c r="V80" s="18"/>
      <c r="W80" s="64"/>
      <c r="X80" s="18"/>
      <c r="Y80" s="19"/>
      <c r="Z80" s="480"/>
      <c r="AA80" s="14"/>
      <c r="AB80" s="11"/>
      <c r="AC80" s="21"/>
      <c r="AD80" s="11"/>
      <c r="AE80" s="12"/>
      <c r="AF80" s="12"/>
    </row>
    <row r="81" spans="1:68" ht="69.95" hidden="1" customHeight="1" thickBot="1" x14ac:dyDescent="0.55000000000000004">
      <c r="A81" s="931"/>
      <c r="B81" s="934"/>
      <c r="C81" s="935"/>
      <c r="D81" s="936"/>
      <c r="E81" s="151" t="s">
        <v>14</v>
      </c>
      <c r="F81" s="959"/>
      <c r="G81" s="85">
        <f>SUM(G79:G80)</f>
        <v>0</v>
      </c>
      <c r="H81" s="22"/>
      <c r="I81" s="23">
        <f t="shared" ref="I81:Y81" si="60">SUM(I79:I80)</f>
        <v>0</v>
      </c>
      <c r="J81" s="23">
        <f t="shared" si="60"/>
        <v>0</v>
      </c>
      <c r="K81" s="24"/>
      <c r="L81" s="23">
        <f t="shared" si="60"/>
        <v>0</v>
      </c>
      <c r="M81" s="24"/>
      <c r="N81" s="23">
        <f t="shared" si="60"/>
        <v>0</v>
      </c>
      <c r="O81" s="24"/>
      <c r="P81" s="23">
        <f t="shared" si="60"/>
        <v>0</v>
      </c>
      <c r="Q81" s="499"/>
      <c r="R81" s="23">
        <f t="shared" si="60"/>
        <v>0</v>
      </c>
      <c r="S81" s="939"/>
      <c r="T81" s="25"/>
      <c r="U81" s="26">
        <f t="shared" si="60"/>
        <v>0</v>
      </c>
      <c r="V81" s="26"/>
      <c r="W81" s="26">
        <f t="shared" si="60"/>
        <v>0</v>
      </c>
      <c r="X81" s="26">
        <f t="shared" si="60"/>
        <v>0</v>
      </c>
      <c r="Y81" s="26">
        <f t="shared" si="60"/>
        <v>0</v>
      </c>
      <c r="Z81" s="479"/>
      <c r="AA81" s="490"/>
      <c r="AB81" s="29">
        <f>J81+L81+N81+P81+R81+U81+W81+Y81</f>
        <v>0</v>
      </c>
      <c r="AC81" s="28">
        <f>G81-AB81</f>
        <v>0</v>
      </c>
      <c r="AD81" s="29">
        <f>H81</f>
        <v>0</v>
      </c>
      <c r="AE81" s="30">
        <f>K81+M81+O81+Q81+T81+V81+X81+Z81</f>
        <v>0</v>
      </c>
      <c r="AF81" s="30">
        <f>AD81-AE81</f>
        <v>0</v>
      </c>
    </row>
    <row r="82" spans="1:68" ht="69.95" hidden="1" customHeight="1" x14ac:dyDescent="0.5">
      <c r="A82" s="950">
        <v>26205</v>
      </c>
      <c r="B82" s="952" t="s">
        <v>58</v>
      </c>
      <c r="C82" s="954" t="s">
        <v>124</v>
      </c>
      <c r="D82" s="955"/>
      <c r="E82" s="32" t="s">
        <v>12</v>
      </c>
      <c r="F82" s="958"/>
      <c r="G82" s="65"/>
      <c r="H82" s="66"/>
      <c r="I82" s="57"/>
      <c r="J82" s="57"/>
      <c r="K82" s="67"/>
      <c r="L82" s="58"/>
      <c r="M82" s="67"/>
      <c r="N82" s="58"/>
      <c r="O82" s="67"/>
      <c r="P82" s="58"/>
      <c r="Q82" s="497"/>
      <c r="R82" s="58"/>
      <c r="S82" s="984"/>
      <c r="T82" s="507"/>
      <c r="U82" s="60"/>
      <c r="V82" s="68"/>
      <c r="W82" s="60"/>
      <c r="X82" s="68"/>
      <c r="Y82" s="69"/>
      <c r="Z82" s="477"/>
      <c r="AA82" s="973"/>
      <c r="AB82" s="11"/>
      <c r="AC82" s="21"/>
      <c r="AD82" s="11"/>
      <c r="AE82" s="71"/>
      <c r="AF82" s="71"/>
    </row>
    <row r="83" spans="1:68" ht="69.95" hidden="1" customHeight="1" x14ac:dyDescent="0.5">
      <c r="A83" s="930"/>
      <c r="B83" s="933"/>
      <c r="C83" s="935"/>
      <c r="D83" s="936"/>
      <c r="E83" s="13" t="s">
        <v>13</v>
      </c>
      <c r="F83" s="959"/>
      <c r="G83" s="72"/>
      <c r="H83" s="73"/>
      <c r="I83" s="61"/>
      <c r="J83" s="61"/>
      <c r="K83" s="74"/>
      <c r="L83" s="62"/>
      <c r="M83" s="74"/>
      <c r="N83" s="62"/>
      <c r="O83" s="74"/>
      <c r="P83" s="62"/>
      <c r="Q83" s="478"/>
      <c r="R83" s="62"/>
      <c r="S83" s="985"/>
      <c r="T83" s="70"/>
      <c r="U83" s="64"/>
      <c r="V83" s="75"/>
      <c r="W83" s="64"/>
      <c r="X83" s="75"/>
      <c r="Y83" s="76"/>
      <c r="Z83" s="477"/>
      <c r="AA83" s="974"/>
      <c r="AB83" s="11"/>
      <c r="AC83" s="21"/>
      <c r="AD83" s="11"/>
      <c r="AE83" s="71"/>
      <c r="AF83" s="71"/>
    </row>
    <row r="84" spans="1:68" ht="69.95" hidden="1" customHeight="1" thickBot="1" x14ac:dyDescent="0.55000000000000004">
      <c r="A84" s="951"/>
      <c r="B84" s="953"/>
      <c r="C84" s="956"/>
      <c r="D84" s="957"/>
      <c r="E84" s="47" t="s">
        <v>14</v>
      </c>
      <c r="F84" s="960"/>
      <c r="G84" s="48">
        <f>SUM(G82:G83)</f>
        <v>0</v>
      </c>
      <c r="H84" s="48">
        <v>0</v>
      </c>
      <c r="I84" s="49">
        <f t="shared" ref="I84:Y84" si="61">SUM(I82:I83)</f>
        <v>0</v>
      </c>
      <c r="J84" s="49">
        <f t="shared" si="61"/>
        <v>0</v>
      </c>
      <c r="K84" s="50"/>
      <c r="L84" s="49">
        <f t="shared" si="61"/>
        <v>0</v>
      </c>
      <c r="M84" s="50"/>
      <c r="N84" s="49">
        <f t="shared" si="61"/>
        <v>0</v>
      </c>
      <c r="O84" s="50"/>
      <c r="P84" s="49">
        <f t="shared" si="61"/>
        <v>0</v>
      </c>
      <c r="Q84" s="496"/>
      <c r="R84" s="49">
        <f t="shared" si="61"/>
        <v>0</v>
      </c>
      <c r="S84" s="986"/>
      <c r="T84" s="51"/>
      <c r="U84" s="52">
        <f t="shared" si="61"/>
        <v>0</v>
      </c>
      <c r="V84" s="52"/>
      <c r="W84" s="52">
        <f t="shared" si="61"/>
        <v>0</v>
      </c>
      <c r="X84" s="52">
        <f t="shared" si="61"/>
        <v>0</v>
      </c>
      <c r="Y84" s="50">
        <f t="shared" si="61"/>
        <v>0</v>
      </c>
      <c r="Z84" s="476"/>
      <c r="AA84" s="975"/>
      <c r="AB84" s="29">
        <f>J84+L84+N84+P84+R84+U84+W84+Y84</f>
        <v>0</v>
      </c>
      <c r="AC84" s="28">
        <f>G84-AB84</f>
        <v>0</v>
      </c>
      <c r="AD84" s="29">
        <f>H84</f>
        <v>0</v>
      </c>
      <c r="AE84" s="30">
        <f>K84+M84+O84+Q84+T84+V84+X84+Z84</f>
        <v>0</v>
      </c>
      <c r="AF84" s="30">
        <f>AD84-AE84</f>
        <v>0</v>
      </c>
    </row>
    <row r="85" spans="1:68" s="42" customFormat="1" ht="69.95" hidden="1" customHeight="1" x14ac:dyDescent="0.5">
      <c r="A85" s="950">
        <v>26207</v>
      </c>
      <c r="B85" s="952" t="s">
        <v>153</v>
      </c>
      <c r="C85" s="954" t="s">
        <v>154</v>
      </c>
      <c r="D85" s="955"/>
      <c r="E85" s="32" t="s">
        <v>12</v>
      </c>
      <c r="F85" s="958"/>
      <c r="G85" s="65"/>
      <c r="H85" s="66"/>
      <c r="I85" s="57"/>
      <c r="J85" s="57"/>
      <c r="K85" s="67"/>
      <c r="L85" s="58"/>
      <c r="M85" s="67"/>
      <c r="N85" s="58"/>
      <c r="O85" s="67"/>
      <c r="P85" s="58"/>
      <c r="Q85" s="497"/>
      <c r="R85" s="58"/>
      <c r="S85" s="938"/>
      <c r="T85" s="507"/>
      <c r="U85" s="60"/>
      <c r="V85" s="68"/>
      <c r="W85" s="60"/>
      <c r="X85" s="68"/>
      <c r="Y85" s="69"/>
      <c r="Z85" s="477"/>
      <c r="AA85" s="973"/>
      <c r="AB85" s="11"/>
      <c r="AC85" s="21"/>
      <c r="AD85" s="11"/>
      <c r="AE85" s="71"/>
      <c r="AF85" s="7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1:68" s="42" customFormat="1" ht="69.95" hidden="1" customHeight="1" x14ac:dyDescent="0.5">
      <c r="A86" s="930"/>
      <c r="B86" s="933"/>
      <c r="C86" s="935"/>
      <c r="D86" s="936"/>
      <c r="E86" s="13" t="s">
        <v>13</v>
      </c>
      <c r="F86" s="959"/>
      <c r="G86" s="72"/>
      <c r="H86" s="73"/>
      <c r="I86" s="61"/>
      <c r="J86" s="61"/>
      <c r="K86" s="74"/>
      <c r="L86" s="62"/>
      <c r="M86" s="74"/>
      <c r="N86" s="62"/>
      <c r="O86" s="74"/>
      <c r="P86" s="62"/>
      <c r="Q86" s="478"/>
      <c r="R86" s="62"/>
      <c r="S86" s="939"/>
      <c r="T86" s="70"/>
      <c r="U86" s="64"/>
      <c r="V86" s="75"/>
      <c r="W86" s="64"/>
      <c r="X86" s="75"/>
      <c r="Y86" s="76"/>
      <c r="Z86" s="477"/>
      <c r="AA86" s="974"/>
      <c r="AB86" s="11"/>
      <c r="AC86" s="21"/>
      <c r="AD86" s="11"/>
      <c r="AE86" s="71"/>
      <c r="AF86" s="7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1:68" s="42" customFormat="1" ht="69.95" hidden="1" customHeight="1" thickBot="1" x14ac:dyDescent="0.55000000000000004">
      <c r="A87" s="951"/>
      <c r="B87" s="953"/>
      <c r="C87" s="956"/>
      <c r="D87" s="957"/>
      <c r="E87" s="47" t="s">
        <v>14</v>
      </c>
      <c r="F87" s="960"/>
      <c r="G87" s="48">
        <f>SUM(G85:G86)</f>
        <v>0</v>
      </c>
      <c r="H87" s="48"/>
      <c r="I87" s="49">
        <f t="shared" ref="I87:Y87" si="62">SUM(I85:I86)</f>
        <v>0</v>
      </c>
      <c r="J87" s="49">
        <f t="shared" si="62"/>
        <v>0</v>
      </c>
      <c r="K87" s="50"/>
      <c r="L87" s="49">
        <f t="shared" si="62"/>
        <v>0</v>
      </c>
      <c r="M87" s="50"/>
      <c r="N87" s="49">
        <f t="shared" si="62"/>
        <v>0</v>
      </c>
      <c r="O87" s="50"/>
      <c r="P87" s="49">
        <f t="shared" si="62"/>
        <v>0</v>
      </c>
      <c r="Q87" s="496"/>
      <c r="R87" s="49">
        <f t="shared" si="62"/>
        <v>0</v>
      </c>
      <c r="S87" s="940"/>
      <c r="T87" s="51"/>
      <c r="U87" s="52">
        <f t="shared" si="62"/>
        <v>0</v>
      </c>
      <c r="V87" s="52"/>
      <c r="W87" s="52">
        <f t="shared" si="62"/>
        <v>0</v>
      </c>
      <c r="X87" s="52"/>
      <c r="Y87" s="50">
        <f t="shared" si="62"/>
        <v>0</v>
      </c>
      <c r="Z87" s="476"/>
      <c r="AA87" s="975"/>
      <c r="AB87" s="29">
        <f>J87+L87+N87+P87+R87+U87+W87+Y87</f>
        <v>0</v>
      </c>
      <c r="AC87" s="28">
        <f>G87-AB87</f>
        <v>0</v>
      </c>
      <c r="AD87" s="29">
        <f>H87</f>
        <v>0</v>
      </c>
      <c r="AE87" s="30">
        <f>K87+M87+O87+Q87+T87+V87+X87+Z87</f>
        <v>0</v>
      </c>
      <c r="AF87" s="30">
        <f>AD87-AE87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1:68" ht="69.95" hidden="1" customHeight="1" x14ac:dyDescent="0.5">
      <c r="A88" s="964">
        <v>26307</v>
      </c>
      <c r="B88" s="967" t="s">
        <v>75</v>
      </c>
      <c r="C88" s="954" t="s">
        <v>76</v>
      </c>
      <c r="D88" s="955"/>
      <c r="E88" s="32" t="s">
        <v>12</v>
      </c>
      <c r="F88" s="958"/>
      <c r="G88" s="33"/>
      <c r="H88" s="34"/>
      <c r="I88" s="94"/>
      <c r="J88" s="94"/>
      <c r="K88" s="36"/>
      <c r="L88" s="94"/>
      <c r="M88" s="36"/>
      <c r="N88" s="94"/>
      <c r="O88" s="36"/>
      <c r="P88" s="94"/>
      <c r="Q88" s="495"/>
      <c r="R88" s="94"/>
      <c r="S88" s="618"/>
      <c r="T88" s="506"/>
      <c r="U88" s="39"/>
      <c r="V88" s="38"/>
      <c r="W88" s="39"/>
      <c r="X88" s="38"/>
      <c r="Y88" s="40"/>
      <c r="Z88" s="475"/>
      <c r="AA88" s="949"/>
      <c r="AB88" s="11"/>
      <c r="AC88" s="21"/>
      <c r="AD88" s="11"/>
      <c r="AE88" s="12"/>
      <c r="AF88" s="12"/>
    </row>
    <row r="89" spans="1:68" ht="69.95" hidden="1" customHeight="1" x14ac:dyDescent="0.5">
      <c r="A89" s="965"/>
      <c r="B89" s="968"/>
      <c r="C89" s="935"/>
      <c r="D89" s="936"/>
      <c r="E89" s="13" t="s">
        <v>13</v>
      </c>
      <c r="F89" s="959"/>
      <c r="G89" s="88"/>
      <c r="H89" s="95"/>
      <c r="I89" s="89"/>
      <c r="J89" s="89"/>
      <c r="K89" s="96"/>
      <c r="L89" s="89"/>
      <c r="M89" s="96"/>
      <c r="N89" s="89"/>
      <c r="O89" s="96"/>
      <c r="P89" s="89"/>
      <c r="Q89" s="502"/>
      <c r="R89" s="89"/>
      <c r="S89" s="619"/>
      <c r="T89" s="98"/>
      <c r="U89" s="27"/>
      <c r="V89" s="97"/>
      <c r="W89" s="27"/>
      <c r="X89" s="97"/>
      <c r="Y89" s="90"/>
      <c r="Z89" s="481"/>
      <c r="AA89" s="942"/>
      <c r="AB89" s="11"/>
      <c r="AC89" s="21"/>
      <c r="AD89" s="11"/>
      <c r="AE89" s="99"/>
      <c r="AF89" s="99"/>
    </row>
    <row r="90" spans="1:68" ht="69.95" hidden="1" customHeight="1" thickBot="1" x14ac:dyDescent="0.55000000000000004">
      <c r="A90" s="966"/>
      <c r="B90" s="969"/>
      <c r="C90" s="956"/>
      <c r="D90" s="957"/>
      <c r="E90" s="47" t="s">
        <v>14</v>
      </c>
      <c r="F90" s="960"/>
      <c r="G90" s="48">
        <f>G88+G89</f>
        <v>0</v>
      </c>
      <c r="H90" s="48"/>
      <c r="I90" s="49"/>
      <c r="J90" s="49"/>
      <c r="K90" s="50"/>
      <c r="L90" s="49"/>
      <c r="M90" s="50"/>
      <c r="N90" s="49"/>
      <c r="O90" s="50"/>
      <c r="P90" s="49"/>
      <c r="Q90" s="496"/>
      <c r="R90" s="49"/>
      <c r="S90" s="620"/>
      <c r="T90" s="51"/>
      <c r="U90" s="52">
        <f>SUM(U88:U89)</f>
        <v>0</v>
      </c>
      <c r="V90" s="52"/>
      <c r="W90" s="52">
        <f>W88+W89</f>
        <v>0</v>
      </c>
      <c r="X90" s="52"/>
      <c r="Y90" s="50">
        <f t="shared" ref="Y90" si="63">Y88+Y89</f>
        <v>0</v>
      </c>
      <c r="Z90" s="476"/>
      <c r="AA90" s="943"/>
      <c r="AB90" s="29">
        <f>J90+L90+N90+P90+R90+U90+W90+Y90</f>
        <v>0</v>
      </c>
      <c r="AC90" s="28">
        <f>G90-AB90</f>
        <v>0</v>
      </c>
      <c r="AD90" s="29">
        <f>H90</f>
        <v>0</v>
      </c>
      <c r="AE90" s="30">
        <f>K90+M90+O90+Q90+T90+V90+X90+Z90</f>
        <v>0</v>
      </c>
      <c r="AF90" s="30">
        <f>AD90-AE90</f>
        <v>0</v>
      </c>
    </row>
    <row r="91" spans="1:68" s="55" customFormat="1" ht="69.95" hidden="1" customHeight="1" x14ac:dyDescent="0.5">
      <c r="A91" s="950">
        <v>26307</v>
      </c>
      <c r="B91" s="952" t="s">
        <v>91</v>
      </c>
      <c r="C91" s="954" t="s">
        <v>92</v>
      </c>
      <c r="D91" s="955"/>
      <c r="E91" s="32" t="s">
        <v>12</v>
      </c>
      <c r="F91" s="958"/>
      <c r="G91" s="65"/>
      <c r="H91" s="66"/>
      <c r="I91" s="57"/>
      <c r="J91" s="57"/>
      <c r="K91" s="67"/>
      <c r="L91" s="58"/>
      <c r="M91" s="67"/>
      <c r="N91" s="58"/>
      <c r="O91" s="67"/>
      <c r="P91" s="58"/>
      <c r="Q91" s="497"/>
      <c r="R91" s="58"/>
      <c r="S91" s="938"/>
      <c r="T91" s="507"/>
      <c r="U91" s="60"/>
      <c r="V91" s="68"/>
      <c r="W91" s="60"/>
      <c r="X91" s="68"/>
      <c r="Y91" s="69"/>
      <c r="Z91" s="477"/>
      <c r="AA91" s="491"/>
      <c r="AB91" s="11"/>
      <c r="AC91" s="21"/>
      <c r="AD91" s="11"/>
      <c r="AE91" s="71"/>
      <c r="AF91" s="7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1:68" s="55" customFormat="1" ht="69.95" hidden="1" customHeight="1" x14ac:dyDescent="0.5">
      <c r="A92" s="930"/>
      <c r="B92" s="933"/>
      <c r="C92" s="935"/>
      <c r="D92" s="936"/>
      <c r="E92" s="13" t="s">
        <v>13</v>
      </c>
      <c r="F92" s="959"/>
      <c r="G92" s="72"/>
      <c r="H92" s="73"/>
      <c r="I92" s="61"/>
      <c r="J92" s="61"/>
      <c r="K92" s="74"/>
      <c r="L92" s="62"/>
      <c r="M92" s="74"/>
      <c r="N92" s="62"/>
      <c r="O92" s="74"/>
      <c r="P92" s="62"/>
      <c r="Q92" s="478"/>
      <c r="R92" s="62"/>
      <c r="S92" s="939"/>
      <c r="T92" s="70"/>
      <c r="U92" s="64"/>
      <c r="V92" s="75"/>
      <c r="W92" s="64"/>
      <c r="X92" s="75"/>
      <c r="Y92" s="76"/>
      <c r="Z92" s="477"/>
      <c r="AA92" s="492"/>
      <c r="AB92" s="11"/>
      <c r="AC92" s="21"/>
      <c r="AD92" s="11"/>
      <c r="AE92" s="71"/>
      <c r="AF92" s="7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1:68" s="55" customFormat="1" ht="69.95" hidden="1" customHeight="1" thickBot="1" x14ac:dyDescent="0.55000000000000004">
      <c r="A93" s="951"/>
      <c r="B93" s="953"/>
      <c r="C93" s="956"/>
      <c r="D93" s="957"/>
      <c r="E93" s="47" t="s">
        <v>14</v>
      </c>
      <c r="F93" s="960"/>
      <c r="G93" s="48">
        <f>SUM(G91:G92)</f>
        <v>0</v>
      </c>
      <c r="H93" s="48"/>
      <c r="I93" s="49">
        <f t="shared" ref="I93:Y93" si="64">SUM(I91:I92)</f>
        <v>0</v>
      </c>
      <c r="J93" s="49">
        <f t="shared" si="64"/>
        <v>0</v>
      </c>
      <c r="K93" s="50"/>
      <c r="L93" s="49">
        <f t="shared" si="64"/>
        <v>0</v>
      </c>
      <c r="M93" s="50"/>
      <c r="N93" s="49">
        <f>N92+N91</f>
        <v>0</v>
      </c>
      <c r="O93" s="50"/>
      <c r="P93" s="49">
        <f t="shared" si="64"/>
        <v>0</v>
      </c>
      <c r="Q93" s="496"/>
      <c r="R93" s="49">
        <f t="shared" si="64"/>
        <v>0</v>
      </c>
      <c r="S93" s="940"/>
      <c r="T93" s="51"/>
      <c r="U93" s="52">
        <f t="shared" si="64"/>
        <v>0</v>
      </c>
      <c r="V93" s="52"/>
      <c r="W93" s="52">
        <f t="shared" si="64"/>
        <v>0</v>
      </c>
      <c r="X93" s="52"/>
      <c r="Y93" s="50">
        <f t="shared" si="64"/>
        <v>0</v>
      </c>
      <c r="Z93" s="476"/>
      <c r="AA93" s="493"/>
      <c r="AB93" s="29">
        <f>J93+L93+N93+P93+R93+U93+W93+Y93</f>
        <v>0</v>
      </c>
      <c r="AC93" s="28">
        <f>G93-AB93</f>
        <v>0</v>
      </c>
      <c r="AD93" s="29">
        <f>H93</f>
        <v>0</v>
      </c>
      <c r="AE93" s="30">
        <f>K93+M93+O93+Q93+T93+V93+X93+Z93</f>
        <v>0</v>
      </c>
      <c r="AF93" s="30">
        <f>AD93-AE93</f>
        <v>0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1:68" s="55" customFormat="1" ht="69.75" hidden="1" customHeight="1" x14ac:dyDescent="0.5">
      <c r="A94" s="929"/>
      <c r="B94" s="932"/>
      <c r="C94" s="935"/>
      <c r="D94" s="936"/>
      <c r="E94" s="621" t="s">
        <v>12</v>
      </c>
      <c r="F94" s="959"/>
      <c r="G94" s="77"/>
      <c r="H94" s="78"/>
      <c r="I94" s="79"/>
      <c r="J94" s="79"/>
      <c r="K94" s="80"/>
      <c r="L94" s="81"/>
      <c r="M94" s="80"/>
      <c r="N94" s="81">
        <v>0</v>
      </c>
      <c r="O94" s="80"/>
      <c r="P94" s="81"/>
      <c r="Q94" s="498"/>
      <c r="R94" s="81"/>
      <c r="S94" s="985"/>
      <c r="T94" s="102"/>
      <c r="U94" s="84"/>
      <c r="V94" s="83"/>
      <c r="W94" s="84"/>
      <c r="X94" s="83"/>
      <c r="Y94" s="84"/>
      <c r="Z94" s="478"/>
      <c r="AA94" s="426"/>
      <c r="AB94" s="11"/>
      <c r="AC94" s="21"/>
      <c r="AD94" s="11"/>
      <c r="AE94" s="71"/>
      <c r="AF94" s="7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1:68" s="55" customFormat="1" ht="69.95" hidden="1" customHeight="1" x14ac:dyDescent="0.5">
      <c r="A95" s="930"/>
      <c r="B95" s="933"/>
      <c r="C95" s="935"/>
      <c r="D95" s="936"/>
      <c r="E95" s="13" t="s">
        <v>13</v>
      </c>
      <c r="F95" s="959"/>
      <c r="G95" s="72"/>
      <c r="H95" s="73"/>
      <c r="I95" s="61"/>
      <c r="J95" s="61"/>
      <c r="K95" s="74"/>
      <c r="L95" s="62"/>
      <c r="M95" s="74"/>
      <c r="N95" s="62">
        <v>0</v>
      </c>
      <c r="O95" s="74"/>
      <c r="P95" s="62"/>
      <c r="Q95" s="478"/>
      <c r="R95" s="62"/>
      <c r="S95" s="985"/>
      <c r="T95" s="70"/>
      <c r="U95" s="64"/>
      <c r="V95" s="75"/>
      <c r="W95" s="64"/>
      <c r="X95" s="75"/>
      <c r="Y95" s="64"/>
      <c r="Z95" s="478"/>
      <c r="AA95" s="426"/>
      <c r="AB95" s="11"/>
      <c r="AC95" s="21"/>
      <c r="AD95" s="11"/>
      <c r="AE95" s="71"/>
      <c r="AF95" s="7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1:68" s="55" customFormat="1" ht="69.95" hidden="1" customHeight="1" thickBot="1" x14ac:dyDescent="0.55000000000000004">
      <c r="A96" s="931"/>
      <c r="B96" s="934"/>
      <c r="C96" s="935"/>
      <c r="D96" s="936"/>
      <c r="E96" s="151" t="s">
        <v>14</v>
      </c>
      <c r="F96" s="959"/>
      <c r="G96" s="85">
        <f>SUM(G94:G95)</f>
        <v>0</v>
      </c>
      <c r="H96" s="22"/>
      <c r="I96" s="23">
        <f>SUM(I94:I95)</f>
        <v>0</v>
      </c>
      <c r="J96" s="23">
        <f>SUM(J94:J95)</f>
        <v>0</v>
      </c>
      <c r="K96" s="24"/>
      <c r="L96" s="23">
        <f>SUM(L94:L95)</f>
        <v>0</v>
      </c>
      <c r="M96" s="24"/>
      <c r="N96" s="23">
        <f>N95+N94</f>
        <v>0</v>
      </c>
      <c r="O96" s="24"/>
      <c r="P96" s="23">
        <f>SUM(P94:P95)</f>
        <v>0</v>
      </c>
      <c r="Q96" s="499"/>
      <c r="R96" s="23">
        <f>SUM(R94:R95)</f>
        <v>0</v>
      </c>
      <c r="S96" s="985"/>
      <c r="T96" s="25"/>
      <c r="U96" s="26">
        <f>SUM(U94:U95)</f>
        <v>0</v>
      </c>
      <c r="V96" s="26"/>
      <c r="W96" s="26">
        <f>SUM(W94:W95)</f>
        <v>0</v>
      </c>
      <c r="X96" s="26">
        <f t="shared" ref="X96:Y96" si="65">SUM(X94:X95)</f>
        <v>0</v>
      </c>
      <c r="Y96" s="26">
        <f t="shared" si="65"/>
        <v>0</v>
      </c>
      <c r="Z96" s="479"/>
      <c r="AA96" s="490"/>
      <c r="AB96" s="29">
        <f>J96+L96+N96+P96+R96+U96+W96+Y96</f>
        <v>0</v>
      </c>
      <c r="AC96" s="28">
        <f>G96-AB96</f>
        <v>0</v>
      </c>
      <c r="AD96" s="29">
        <f>H96</f>
        <v>0</v>
      </c>
      <c r="AE96" s="30">
        <f>K96+M96+O96+Q96+T96+V96+X96+Z96</f>
        <v>0</v>
      </c>
      <c r="AF96" s="30">
        <f>AD96-AE96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1:68" ht="69.75" hidden="1" customHeight="1" x14ac:dyDescent="0.5">
      <c r="A97" s="950">
        <v>28101</v>
      </c>
      <c r="B97" s="952" t="s">
        <v>1</v>
      </c>
      <c r="C97" s="954" t="s">
        <v>53</v>
      </c>
      <c r="D97" s="955"/>
      <c r="E97" s="32" t="s">
        <v>12</v>
      </c>
      <c r="F97" s="958"/>
      <c r="G97" s="65"/>
      <c r="H97" s="66"/>
      <c r="I97" s="57"/>
      <c r="J97" s="57"/>
      <c r="K97" s="67"/>
      <c r="L97" s="58"/>
      <c r="M97" s="67"/>
      <c r="N97" s="58">
        <v>0</v>
      </c>
      <c r="O97" s="67"/>
      <c r="P97" s="58"/>
      <c r="Q97" s="497"/>
      <c r="R97" s="58"/>
      <c r="S97" s="984"/>
      <c r="T97" s="507"/>
      <c r="U97" s="60"/>
      <c r="V97" s="68"/>
      <c r="W97" s="60"/>
      <c r="X97" s="68"/>
      <c r="Y97" s="69"/>
      <c r="Z97" s="477"/>
      <c r="AA97" s="973"/>
      <c r="AB97" s="11"/>
      <c r="AC97" s="21"/>
      <c r="AD97" s="11"/>
      <c r="AE97" s="71"/>
      <c r="AF97" s="71"/>
    </row>
    <row r="98" spans="1:68" ht="69.95" hidden="1" customHeight="1" x14ac:dyDescent="0.5">
      <c r="A98" s="930"/>
      <c r="B98" s="933"/>
      <c r="C98" s="935"/>
      <c r="D98" s="936"/>
      <c r="E98" s="13" t="s">
        <v>13</v>
      </c>
      <c r="F98" s="959"/>
      <c r="G98" s="72"/>
      <c r="H98" s="73"/>
      <c r="I98" s="61"/>
      <c r="J98" s="61"/>
      <c r="K98" s="74"/>
      <c r="L98" s="62"/>
      <c r="M98" s="74"/>
      <c r="N98" s="62">
        <v>0</v>
      </c>
      <c r="O98" s="74"/>
      <c r="P98" s="62"/>
      <c r="Q98" s="478"/>
      <c r="R98" s="62"/>
      <c r="S98" s="985"/>
      <c r="T98" s="70"/>
      <c r="U98" s="64"/>
      <c r="V98" s="75"/>
      <c r="W98" s="64"/>
      <c r="X98" s="75"/>
      <c r="Y98" s="76"/>
      <c r="Z98" s="477"/>
      <c r="AA98" s="974"/>
      <c r="AB98" s="11"/>
      <c r="AC98" s="21"/>
      <c r="AD98" s="11"/>
      <c r="AE98" s="71"/>
      <c r="AF98" s="71"/>
    </row>
    <row r="99" spans="1:68" ht="69.95" hidden="1" customHeight="1" thickBot="1" x14ac:dyDescent="0.55000000000000004">
      <c r="A99" s="951"/>
      <c r="B99" s="953"/>
      <c r="C99" s="956"/>
      <c r="D99" s="957"/>
      <c r="E99" s="47" t="s">
        <v>14</v>
      </c>
      <c r="F99" s="960"/>
      <c r="G99" s="48">
        <f>SUM(G97:G98)</f>
        <v>0</v>
      </c>
      <c r="H99" s="48"/>
      <c r="I99" s="49">
        <f>SUM(I97:I98)</f>
        <v>0</v>
      </c>
      <c r="J99" s="49">
        <f>SUM(J97:J98)</f>
        <v>0</v>
      </c>
      <c r="K99" s="50"/>
      <c r="L99" s="49">
        <f>SUM(L97:L98)</f>
        <v>0</v>
      </c>
      <c r="M99" s="50"/>
      <c r="N99" s="49">
        <f>N98+N97</f>
        <v>0</v>
      </c>
      <c r="O99" s="50"/>
      <c r="P99" s="49">
        <f>SUM(P97:P98)</f>
        <v>0</v>
      </c>
      <c r="Q99" s="496"/>
      <c r="R99" s="49">
        <f>SUM(R97:R98)</f>
        <v>0</v>
      </c>
      <c r="S99" s="986"/>
      <c r="T99" s="51"/>
      <c r="U99" s="52">
        <f>SUM(U97:U98)</f>
        <v>0</v>
      </c>
      <c r="V99" s="52"/>
      <c r="W99" s="52">
        <f>SUM(W97:W98)</f>
        <v>0</v>
      </c>
      <c r="X99" s="52"/>
      <c r="Y99" s="50">
        <f t="shared" ref="Y99" si="66">SUM(Y97:Y98)</f>
        <v>0</v>
      </c>
      <c r="Z99" s="476"/>
      <c r="AA99" s="975"/>
      <c r="AB99" s="29">
        <f>J99+L99+N99+P99+R99+U99+W99+Y99</f>
        <v>0</v>
      </c>
      <c r="AC99" s="28">
        <f>G99-AB99</f>
        <v>0</v>
      </c>
      <c r="AD99" s="29">
        <f>H99</f>
        <v>0</v>
      </c>
      <c r="AE99" s="30">
        <f>K99+M99+O99+Q99+T99+V99+X99+Z99</f>
        <v>0</v>
      </c>
      <c r="AF99" s="30">
        <f>AD99-AE99</f>
        <v>0</v>
      </c>
    </row>
    <row r="100" spans="1:68" s="42" customFormat="1" ht="69.75" hidden="1" customHeight="1" x14ac:dyDescent="0.5">
      <c r="A100" s="929">
        <v>28101</v>
      </c>
      <c r="B100" s="932" t="s">
        <v>5</v>
      </c>
      <c r="C100" s="935" t="s">
        <v>159</v>
      </c>
      <c r="D100" s="936"/>
      <c r="E100" s="621" t="s">
        <v>12</v>
      </c>
      <c r="F100" s="959"/>
      <c r="G100" s="77"/>
      <c r="H100" s="78"/>
      <c r="I100" s="79"/>
      <c r="J100" s="79"/>
      <c r="K100" s="80"/>
      <c r="L100" s="81"/>
      <c r="M100" s="80"/>
      <c r="N100" s="81">
        <v>0</v>
      </c>
      <c r="O100" s="80"/>
      <c r="P100" s="81"/>
      <c r="Q100" s="498"/>
      <c r="R100" s="81"/>
      <c r="S100" s="985"/>
      <c r="T100" s="102"/>
      <c r="U100" s="84"/>
      <c r="V100" s="83"/>
      <c r="W100" s="84"/>
      <c r="X100" s="83"/>
      <c r="Y100" s="84"/>
      <c r="Z100" s="478"/>
      <c r="AA100" s="426"/>
      <c r="AB100" s="11"/>
      <c r="AC100" s="21"/>
      <c r="AD100" s="11"/>
      <c r="AE100" s="71"/>
      <c r="AF100" s="7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1:68" s="42" customFormat="1" ht="69.95" hidden="1" customHeight="1" x14ac:dyDescent="0.5">
      <c r="A101" s="930"/>
      <c r="B101" s="933"/>
      <c r="C101" s="935"/>
      <c r="D101" s="936"/>
      <c r="E101" s="13" t="s">
        <v>13</v>
      </c>
      <c r="F101" s="959"/>
      <c r="G101" s="72"/>
      <c r="H101" s="73"/>
      <c r="I101" s="61"/>
      <c r="J101" s="61"/>
      <c r="K101" s="74"/>
      <c r="L101" s="62"/>
      <c r="M101" s="74"/>
      <c r="N101" s="62">
        <v>0</v>
      </c>
      <c r="O101" s="74"/>
      <c r="P101" s="62"/>
      <c r="Q101" s="478"/>
      <c r="R101" s="62"/>
      <c r="S101" s="985"/>
      <c r="T101" s="70"/>
      <c r="U101" s="64"/>
      <c r="V101" s="75"/>
      <c r="W101" s="64"/>
      <c r="X101" s="75"/>
      <c r="Y101" s="64"/>
      <c r="Z101" s="478"/>
      <c r="AA101" s="426"/>
      <c r="AB101" s="11"/>
      <c r="AC101" s="21"/>
      <c r="AD101" s="11"/>
      <c r="AE101" s="71"/>
      <c r="AF101" s="7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1:68" s="42" customFormat="1" ht="69.95" hidden="1" customHeight="1" thickBot="1" x14ac:dyDescent="0.55000000000000004">
      <c r="A102" s="931"/>
      <c r="B102" s="934"/>
      <c r="C102" s="935"/>
      <c r="D102" s="936"/>
      <c r="E102" s="151" t="s">
        <v>14</v>
      </c>
      <c r="F102" s="959"/>
      <c r="G102" s="85">
        <f>SUM(G100:G101)</f>
        <v>0</v>
      </c>
      <c r="H102" s="85"/>
      <c r="I102" s="23">
        <f>SUM(I100:I101)</f>
        <v>0</v>
      </c>
      <c r="J102" s="23">
        <f>SUM(J100:J101)</f>
        <v>0</v>
      </c>
      <c r="K102" s="24"/>
      <c r="L102" s="23">
        <f>SUM(L100:L101)</f>
        <v>0</v>
      </c>
      <c r="M102" s="24"/>
      <c r="N102" s="23">
        <f>N101+N100</f>
        <v>0</v>
      </c>
      <c r="O102" s="24"/>
      <c r="P102" s="23">
        <f>SUM(P100:P101)</f>
        <v>0</v>
      </c>
      <c r="Q102" s="499"/>
      <c r="R102" s="23">
        <f>SUM(R100:R101)</f>
        <v>0</v>
      </c>
      <c r="S102" s="985"/>
      <c r="T102" s="25"/>
      <c r="U102" s="26">
        <f>SUM(U100:U101)</f>
        <v>0</v>
      </c>
      <c r="V102" s="26"/>
      <c r="W102" s="26">
        <f>SUM(W100:W101)</f>
        <v>0</v>
      </c>
      <c r="X102" s="26">
        <f t="shared" ref="X102:Y102" si="67">SUM(X100:X101)</f>
        <v>0</v>
      </c>
      <c r="Y102" s="26">
        <f t="shared" si="67"/>
        <v>0</v>
      </c>
      <c r="Z102" s="479"/>
      <c r="AA102" s="490"/>
      <c r="AB102" s="29">
        <f>J102+L102+N102+P102+R102+U102+W102+Y102</f>
        <v>0</v>
      </c>
      <c r="AC102" s="28">
        <f>G102-AB102</f>
        <v>0</v>
      </c>
      <c r="AD102" s="29">
        <f>H102</f>
        <v>0</v>
      </c>
      <c r="AE102" s="30">
        <f>K102+M102+O102+Q102+T102+V102+X102+Z102</f>
        <v>0</v>
      </c>
      <c r="AF102" s="30">
        <f>AD102-AE102</f>
        <v>0</v>
      </c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1:68" s="55" customFormat="1" ht="69.75" hidden="1" customHeight="1" x14ac:dyDescent="0.5">
      <c r="A103" s="950">
        <v>28101</v>
      </c>
      <c r="B103" s="952" t="s">
        <v>100</v>
      </c>
      <c r="C103" s="954" t="s">
        <v>138</v>
      </c>
      <c r="D103" s="955"/>
      <c r="E103" s="32" t="s">
        <v>12</v>
      </c>
      <c r="F103" s="958"/>
      <c r="G103" s="65"/>
      <c r="H103" s="66"/>
      <c r="I103" s="57"/>
      <c r="J103" s="57"/>
      <c r="K103" s="67"/>
      <c r="L103" s="58"/>
      <c r="M103" s="67"/>
      <c r="N103" s="58">
        <v>0</v>
      </c>
      <c r="O103" s="67"/>
      <c r="P103" s="58"/>
      <c r="Q103" s="497"/>
      <c r="R103" s="58"/>
      <c r="S103" s="984"/>
      <c r="T103" s="507"/>
      <c r="U103" s="60"/>
      <c r="V103" s="68"/>
      <c r="W103" s="60"/>
      <c r="X103" s="68"/>
      <c r="Y103" s="69"/>
      <c r="Z103" s="477"/>
      <c r="AA103" s="973"/>
      <c r="AB103" s="11"/>
      <c r="AC103" s="21"/>
      <c r="AD103" s="11"/>
      <c r="AE103" s="71"/>
      <c r="AF103" s="7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1:68" s="55" customFormat="1" ht="69.95" hidden="1" customHeight="1" x14ac:dyDescent="0.5">
      <c r="A104" s="930"/>
      <c r="B104" s="933"/>
      <c r="C104" s="935"/>
      <c r="D104" s="936"/>
      <c r="E104" s="13" t="s">
        <v>13</v>
      </c>
      <c r="F104" s="959"/>
      <c r="G104" s="72"/>
      <c r="H104" s="73"/>
      <c r="I104" s="61"/>
      <c r="J104" s="61"/>
      <c r="K104" s="74"/>
      <c r="L104" s="62"/>
      <c r="M104" s="74"/>
      <c r="N104" s="62">
        <v>0</v>
      </c>
      <c r="O104" s="74"/>
      <c r="P104" s="62"/>
      <c r="Q104" s="478"/>
      <c r="R104" s="62"/>
      <c r="S104" s="985"/>
      <c r="T104" s="70"/>
      <c r="U104" s="64"/>
      <c r="V104" s="75"/>
      <c r="W104" s="64"/>
      <c r="X104" s="75"/>
      <c r="Y104" s="76"/>
      <c r="Z104" s="477"/>
      <c r="AA104" s="974"/>
      <c r="AB104" s="11"/>
      <c r="AC104" s="21"/>
      <c r="AD104" s="11"/>
      <c r="AE104" s="71"/>
      <c r="AF104" s="7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1:68" s="55" customFormat="1" ht="69.95" hidden="1" customHeight="1" thickBot="1" x14ac:dyDescent="0.55000000000000004">
      <c r="A105" s="951"/>
      <c r="B105" s="953"/>
      <c r="C105" s="956"/>
      <c r="D105" s="957"/>
      <c r="E105" s="47" t="s">
        <v>14</v>
      </c>
      <c r="F105" s="960"/>
      <c r="G105" s="48">
        <f>SUM(G103:G104)</f>
        <v>0</v>
      </c>
      <c r="H105" s="48"/>
      <c r="I105" s="49">
        <f>SUM(I103:I104)</f>
        <v>0</v>
      </c>
      <c r="J105" s="49">
        <f>SUM(J103:J104)</f>
        <v>0</v>
      </c>
      <c r="K105" s="50"/>
      <c r="L105" s="49">
        <f>SUM(L103:L104)</f>
        <v>0</v>
      </c>
      <c r="M105" s="50"/>
      <c r="N105" s="49">
        <f>N104+N103</f>
        <v>0</v>
      </c>
      <c r="O105" s="50"/>
      <c r="P105" s="49">
        <f>SUM(P103:P104)</f>
        <v>0</v>
      </c>
      <c r="Q105" s="496"/>
      <c r="R105" s="49">
        <f>SUM(R103:R104)</f>
        <v>0</v>
      </c>
      <c r="S105" s="986"/>
      <c r="T105" s="51"/>
      <c r="U105" s="52">
        <f>SUM(U103:U104)</f>
        <v>0</v>
      </c>
      <c r="V105" s="52"/>
      <c r="W105" s="52">
        <f>SUM(W103:W104)</f>
        <v>0</v>
      </c>
      <c r="X105" s="52"/>
      <c r="Y105" s="50">
        <f t="shared" ref="Y105" si="68">SUM(Y103:Y104)</f>
        <v>0</v>
      </c>
      <c r="Z105" s="476"/>
      <c r="AA105" s="975"/>
      <c r="AB105" s="29">
        <f>J105+L105+N105+P105+R105+U105+W105+Y105</f>
        <v>0</v>
      </c>
      <c r="AC105" s="28">
        <f>G105-AB105</f>
        <v>0</v>
      </c>
      <c r="AD105" s="29">
        <f>H105</f>
        <v>0</v>
      </c>
      <c r="AE105" s="30">
        <f>K105+M105+O105+Q105+T105+V105+X105+Z105</f>
        <v>0</v>
      </c>
      <c r="AF105" s="30">
        <f>AD105-AE105</f>
        <v>0</v>
      </c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1:68" s="55" customFormat="1" ht="69.75" hidden="1" customHeight="1" x14ac:dyDescent="0.5">
      <c r="A106" s="950">
        <v>28101</v>
      </c>
      <c r="B106" s="952" t="s">
        <v>2</v>
      </c>
      <c r="C106" s="954" t="s">
        <v>137</v>
      </c>
      <c r="D106" s="955"/>
      <c r="E106" s="32" t="s">
        <v>12</v>
      </c>
      <c r="F106" s="958"/>
      <c r="G106" s="65">
        <v>0</v>
      </c>
      <c r="H106" s="66"/>
      <c r="I106" s="57"/>
      <c r="J106" s="57"/>
      <c r="K106" s="67"/>
      <c r="L106" s="58"/>
      <c r="M106" s="67"/>
      <c r="N106" s="58">
        <v>0</v>
      </c>
      <c r="O106" s="67"/>
      <c r="P106" s="58"/>
      <c r="Q106" s="497"/>
      <c r="R106" s="58"/>
      <c r="S106" s="984"/>
      <c r="T106" s="507"/>
      <c r="U106" s="60"/>
      <c r="V106" s="68"/>
      <c r="W106" s="60"/>
      <c r="X106" s="68"/>
      <c r="Y106" s="69"/>
      <c r="Z106" s="477"/>
      <c r="AA106" s="973"/>
      <c r="AB106" s="11"/>
      <c r="AC106" s="21"/>
      <c r="AD106" s="11"/>
      <c r="AE106" s="71"/>
      <c r="AF106" s="7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1:68" s="55" customFormat="1" ht="69.95" hidden="1" customHeight="1" x14ac:dyDescent="0.5">
      <c r="A107" s="930"/>
      <c r="B107" s="933"/>
      <c r="C107" s="935"/>
      <c r="D107" s="936"/>
      <c r="E107" s="13" t="s">
        <v>13</v>
      </c>
      <c r="F107" s="959"/>
      <c r="G107" s="72"/>
      <c r="H107" s="73"/>
      <c r="I107" s="61"/>
      <c r="J107" s="61"/>
      <c r="K107" s="74"/>
      <c r="L107" s="62"/>
      <c r="M107" s="74"/>
      <c r="N107" s="62">
        <v>0</v>
      </c>
      <c r="O107" s="74"/>
      <c r="P107" s="62"/>
      <c r="Q107" s="478"/>
      <c r="R107" s="62"/>
      <c r="S107" s="985"/>
      <c r="T107" s="70"/>
      <c r="U107" s="64"/>
      <c r="V107" s="75"/>
      <c r="W107" s="64"/>
      <c r="X107" s="75"/>
      <c r="Y107" s="76"/>
      <c r="Z107" s="477"/>
      <c r="AA107" s="974"/>
      <c r="AB107" s="11"/>
      <c r="AC107" s="21"/>
      <c r="AD107" s="11"/>
      <c r="AE107" s="71"/>
      <c r="AF107" s="7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1:68" s="55" customFormat="1" ht="69.95" hidden="1" customHeight="1" thickBot="1" x14ac:dyDescent="0.55000000000000004">
      <c r="A108" s="951"/>
      <c r="B108" s="953"/>
      <c r="C108" s="956"/>
      <c r="D108" s="957"/>
      <c r="E108" s="47" t="s">
        <v>14</v>
      </c>
      <c r="F108" s="960"/>
      <c r="G108" s="48">
        <f>SUM(G106:G107)</f>
        <v>0</v>
      </c>
      <c r="H108" s="48"/>
      <c r="I108" s="49">
        <f>SUM(I106:I107)</f>
        <v>0</v>
      </c>
      <c r="J108" s="49">
        <f>SUM(J106:J107)</f>
        <v>0</v>
      </c>
      <c r="K108" s="50"/>
      <c r="L108" s="49">
        <f>SUM(L106:L107)</f>
        <v>0</v>
      </c>
      <c r="M108" s="50"/>
      <c r="N108" s="49">
        <f>N107+N106</f>
        <v>0</v>
      </c>
      <c r="O108" s="50"/>
      <c r="P108" s="49">
        <f>SUM(P106:P107)</f>
        <v>0</v>
      </c>
      <c r="Q108" s="496"/>
      <c r="R108" s="49">
        <f>SUM(R106:R107)</f>
        <v>0</v>
      </c>
      <c r="S108" s="986"/>
      <c r="T108" s="51"/>
      <c r="U108" s="52">
        <f>SUM(U106:U107)</f>
        <v>0</v>
      </c>
      <c r="V108" s="52"/>
      <c r="W108" s="52">
        <f>SUM(W106:W107)</f>
        <v>0</v>
      </c>
      <c r="X108" s="52">
        <f t="shared" ref="X108:Y108" si="69">SUM(X106:X107)</f>
        <v>0</v>
      </c>
      <c r="Y108" s="50">
        <f t="shared" si="69"/>
        <v>0</v>
      </c>
      <c r="Z108" s="476"/>
      <c r="AA108" s="975"/>
      <c r="AB108" s="29">
        <f>J108+L108+N108+P108+R108+U108+W108+Y108</f>
        <v>0</v>
      </c>
      <c r="AC108" s="28">
        <f>G108-AB108</f>
        <v>0</v>
      </c>
      <c r="AD108" s="29">
        <f>H108</f>
        <v>0</v>
      </c>
      <c r="AE108" s="30">
        <f>K108+M108+O108+Q108+T108+V108+X108+Z108</f>
        <v>0</v>
      </c>
      <c r="AF108" s="30">
        <f>AD108-AE108</f>
        <v>0</v>
      </c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1:68" s="42" customFormat="1" ht="69.75" hidden="1" customHeight="1" x14ac:dyDescent="0.5">
      <c r="A109" s="950">
        <v>28101</v>
      </c>
      <c r="B109" s="952" t="s">
        <v>161</v>
      </c>
      <c r="C109" s="954" t="s">
        <v>160</v>
      </c>
      <c r="D109" s="955"/>
      <c r="E109" s="32" t="s">
        <v>12</v>
      </c>
      <c r="F109" s="958"/>
      <c r="G109" s="65"/>
      <c r="H109" s="66"/>
      <c r="I109" s="57"/>
      <c r="J109" s="57"/>
      <c r="K109" s="67"/>
      <c r="L109" s="58"/>
      <c r="M109" s="67"/>
      <c r="N109" s="58">
        <v>0</v>
      </c>
      <c r="O109" s="67"/>
      <c r="P109" s="58"/>
      <c r="Q109" s="503"/>
      <c r="R109" s="58"/>
      <c r="S109" s="961"/>
      <c r="T109" s="507"/>
      <c r="U109" s="60"/>
      <c r="V109" s="68"/>
      <c r="W109" s="60"/>
      <c r="X109" s="68"/>
      <c r="Y109" s="69"/>
      <c r="Z109" s="477"/>
      <c r="AA109" s="973"/>
      <c r="AB109" s="11"/>
      <c r="AC109" s="21"/>
      <c r="AD109" s="11"/>
      <c r="AE109" s="71"/>
      <c r="AF109" s="7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</row>
    <row r="110" spans="1:68" s="42" customFormat="1" ht="69.95" hidden="1" customHeight="1" x14ac:dyDescent="0.5">
      <c r="A110" s="930"/>
      <c r="B110" s="933"/>
      <c r="C110" s="935"/>
      <c r="D110" s="936"/>
      <c r="E110" s="13" t="s">
        <v>13</v>
      </c>
      <c r="F110" s="959"/>
      <c r="G110" s="72"/>
      <c r="H110" s="73"/>
      <c r="I110" s="61"/>
      <c r="J110" s="61"/>
      <c r="K110" s="74"/>
      <c r="L110" s="62"/>
      <c r="M110" s="74"/>
      <c r="N110" s="62">
        <v>0</v>
      </c>
      <c r="O110" s="74"/>
      <c r="P110" s="62"/>
      <c r="Q110" s="482"/>
      <c r="R110" s="62"/>
      <c r="S110" s="962"/>
      <c r="T110" s="70"/>
      <c r="U110" s="64"/>
      <c r="V110" s="75"/>
      <c r="W110" s="64"/>
      <c r="X110" s="75"/>
      <c r="Y110" s="76"/>
      <c r="Z110" s="477"/>
      <c r="AA110" s="974"/>
      <c r="AB110" s="11"/>
      <c r="AC110" s="21"/>
      <c r="AD110" s="11"/>
      <c r="AE110" s="71"/>
      <c r="AF110" s="7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</row>
    <row r="111" spans="1:68" s="42" customFormat="1" ht="69.95" hidden="1" customHeight="1" thickBot="1" x14ac:dyDescent="0.55000000000000004">
      <c r="A111" s="951"/>
      <c r="B111" s="953"/>
      <c r="C111" s="956"/>
      <c r="D111" s="957"/>
      <c r="E111" s="47" t="s">
        <v>14</v>
      </c>
      <c r="F111" s="960"/>
      <c r="G111" s="48">
        <f>SUM(G109:G110)</f>
        <v>0</v>
      </c>
      <c r="H111" s="48">
        <v>0</v>
      </c>
      <c r="I111" s="49">
        <f>SUM(I109:I110)</f>
        <v>0</v>
      </c>
      <c r="J111" s="49">
        <f>SUM(J109:J110)</f>
        <v>0</v>
      </c>
      <c r="K111" s="50"/>
      <c r="L111" s="49">
        <f>SUM(L109:L110)</f>
        <v>0</v>
      </c>
      <c r="M111" s="50"/>
      <c r="N111" s="49">
        <f>N110+N109</f>
        <v>0</v>
      </c>
      <c r="O111" s="50"/>
      <c r="P111" s="49">
        <f>SUM(P109:P110)</f>
        <v>0</v>
      </c>
      <c r="Q111" s="496"/>
      <c r="R111" s="49">
        <f>SUM(R109:R110)</f>
        <v>0</v>
      </c>
      <c r="S111" s="963"/>
      <c r="T111" s="51"/>
      <c r="U111" s="52">
        <f>SUM(U109:U110)</f>
        <v>0</v>
      </c>
      <c r="V111" s="52"/>
      <c r="W111" s="52">
        <f>SUM(W109:W110)</f>
        <v>0</v>
      </c>
      <c r="X111" s="52">
        <f t="shared" ref="X111:Y111" si="70">SUM(X109:X110)</f>
        <v>0</v>
      </c>
      <c r="Y111" s="50">
        <f t="shared" si="70"/>
        <v>0</v>
      </c>
      <c r="Z111" s="476"/>
      <c r="AA111" s="975"/>
      <c r="AB111" s="29">
        <f>J111+L111+N111+P111+R111+U111+W111+Y111</f>
        <v>0</v>
      </c>
      <c r="AC111" s="28">
        <f>G111-AB111</f>
        <v>0</v>
      </c>
      <c r="AD111" s="29">
        <f>H111</f>
        <v>0</v>
      </c>
      <c r="AE111" s="30">
        <f>K111+M111+O111+Q111+T111+V111+X111+Z111</f>
        <v>0</v>
      </c>
      <c r="AF111" s="30">
        <f>AD111-AE111</f>
        <v>0</v>
      </c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</row>
    <row r="112" spans="1:68" ht="69.75" hidden="1" customHeight="1" x14ac:dyDescent="0.5">
      <c r="A112" s="950">
        <v>28101</v>
      </c>
      <c r="B112" s="952" t="s">
        <v>100</v>
      </c>
      <c r="C112" s="954" t="s">
        <v>175</v>
      </c>
      <c r="D112" s="955"/>
      <c r="E112" s="32" t="s">
        <v>12</v>
      </c>
      <c r="F112" s="958"/>
      <c r="G112" s="65"/>
      <c r="H112" s="66"/>
      <c r="I112" s="57"/>
      <c r="J112" s="57"/>
      <c r="K112" s="67"/>
      <c r="L112" s="58"/>
      <c r="M112" s="67"/>
      <c r="N112" s="58">
        <v>0</v>
      </c>
      <c r="O112" s="67"/>
      <c r="P112" s="58"/>
      <c r="Q112" s="497"/>
      <c r="R112" s="58"/>
      <c r="S112" s="984"/>
      <c r="T112" s="507"/>
      <c r="U112" s="60"/>
      <c r="V112" s="68"/>
      <c r="W112" s="60"/>
      <c r="X112" s="68"/>
      <c r="Y112" s="69"/>
      <c r="Z112" s="477"/>
      <c r="AA112" s="973"/>
      <c r="AB112" s="11"/>
      <c r="AC112" s="21"/>
      <c r="AD112" s="11"/>
      <c r="AE112" s="71"/>
      <c r="AF112" s="71"/>
    </row>
    <row r="113" spans="1:68" ht="69.95" hidden="1" customHeight="1" x14ac:dyDescent="0.5">
      <c r="A113" s="930"/>
      <c r="B113" s="933"/>
      <c r="C113" s="935"/>
      <c r="D113" s="936"/>
      <c r="E113" s="13" t="s">
        <v>13</v>
      </c>
      <c r="F113" s="959"/>
      <c r="G113" s="72"/>
      <c r="H113" s="73"/>
      <c r="I113" s="61"/>
      <c r="J113" s="61"/>
      <c r="K113" s="74"/>
      <c r="L113" s="62"/>
      <c r="M113" s="74"/>
      <c r="N113" s="62">
        <v>0</v>
      </c>
      <c r="O113" s="74"/>
      <c r="P113" s="62"/>
      <c r="Q113" s="478"/>
      <c r="R113" s="62"/>
      <c r="S113" s="985"/>
      <c r="T113" s="70"/>
      <c r="U113" s="64"/>
      <c r="V113" s="75"/>
      <c r="W113" s="64"/>
      <c r="X113" s="75"/>
      <c r="Y113" s="76"/>
      <c r="Z113" s="477"/>
      <c r="AA113" s="974"/>
      <c r="AB113" s="11"/>
      <c r="AC113" s="21"/>
      <c r="AD113" s="11"/>
      <c r="AE113" s="71"/>
      <c r="AF113" s="71"/>
    </row>
    <row r="114" spans="1:68" ht="69.95" hidden="1" customHeight="1" thickBot="1" x14ac:dyDescent="0.55000000000000004">
      <c r="A114" s="951"/>
      <c r="B114" s="953"/>
      <c r="C114" s="956"/>
      <c r="D114" s="957"/>
      <c r="E114" s="47" t="s">
        <v>14</v>
      </c>
      <c r="F114" s="960"/>
      <c r="G114" s="48">
        <f>SUM(G112:G113)</f>
        <v>0</v>
      </c>
      <c r="H114" s="48"/>
      <c r="I114" s="49">
        <f>SUM(I112:I113)</f>
        <v>0</v>
      </c>
      <c r="J114" s="49">
        <f>SUM(J112:J113)</f>
        <v>0</v>
      </c>
      <c r="K114" s="50"/>
      <c r="L114" s="49">
        <f>SUM(L112:L113)</f>
        <v>0</v>
      </c>
      <c r="M114" s="50"/>
      <c r="N114" s="49">
        <f>N113+N112</f>
        <v>0</v>
      </c>
      <c r="O114" s="50"/>
      <c r="P114" s="49">
        <f>SUM(P112:P113)</f>
        <v>0</v>
      </c>
      <c r="Q114" s="496"/>
      <c r="R114" s="49">
        <f>SUM(R112:R113)</f>
        <v>0</v>
      </c>
      <c r="S114" s="986"/>
      <c r="T114" s="51"/>
      <c r="U114" s="52">
        <f>SUM(U112:U113)</f>
        <v>0</v>
      </c>
      <c r="V114" s="52"/>
      <c r="W114" s="52">
        <f>SUM(W112:W113)</f>
        <v>0</v>
      </c>
      <c r="X114" s="52"/>
      <c r="Y114" s="50">
        <f t="shared" ref="Y114" si="71">SUM(Y112:Y113)</f>
        <v>0</v>
      </c>
      <c r="Z114" s="476"/>
      <c r="AA114" s="975"/>
      <c r="AB114" s="29">
        <f>J114+L114+N114+P114+R114+U114+W114+Y114</f>
        <v>0</v>
      </c>
      <c r="AC114" s="28">
        <f>G114-AB114</f>
        <v>0</v>
      </c>
      <c r="AD114" s="29">
        <f>H114</f>
        <v>0</v>
      </c>
      <c r="AE114" s="30">
        <f>K114+M114+O114+Q114+T114+V114+X114+Z114</f>
        <v>0</v>
      </c>
      <c r="AF114" s="30">
        <f>AD114-AE114</f>
        <v>0</v>
      </c>
    </row>
    <row r="115" spans="1:68" ht="69.75" hidden="1" customHeight="1" x14ac:dyDescent="0.5">
      <c r="A115" s="950">
        <v>28101</v>
      </c>
      <c r="B115" s="952" t="s">
        <v>171</v>
      </c>
      <c r="C115" s="954" t="s">
        <v>172</v>
      </c>
      <c r="D115" s="955"/>
      <c r="E115" s="32" t="s">
        <v>12</v>
      </c>
      <c r="F115" s="958"/>
      <c r="G115" s="65"/>
      <c r="H115" s="66"/>
      <c r="I115" s="57"/>
      <c r="J115" s="57"/>
      <c r="K115" s="67"/>
      <c r="L115" s="58"/>
      <c r="M115" s="67"/>
      <c r="N115" s="58">
        <v>0</v>
      </c>
      <c r="O115" s="67"/>
      <c r="P115" s="58"/>
      <c r="Q115" s="497"/>
      <c r="R115" s="58"/>
      <c r="S115" s="984"/>
      <c r="T115" s="507"/>
      <c r="U115" s="60"/>
      <c r="V115" s="68"/>
      <c r="W115" s="60"/>
      <c r="X115" s="68"/>
      <c r="Y115" s="69"/>
      <c r="Z115" s="477"/>
      <c r="AA115" s="973"/>
      <c r="AB115" s="11"/>
      <c r="AC115" s="21"/>
      <c r="AD115" s="11"/>
      <c r="AE115" s="71"/>
      <c r="AF115" s="71"/>
    </row>
    <row r="116" spans="1:68" ht="69.95" hidden="1" customHeight="1" x14ac:dyDescent="0.5">
      <c r="A116" s="930"/>
      <c r="B116" s="933"/>
      <c r="C116" s="935"/>
      <c r="D116" s="936"/>
      <c r="E116" s="13" t="s">
        <v>13</v>
      </c>
      <c r="F116" s="959"/>
      <c r="G116" s="72"/>
      <c r="H116" s="73"/>
      <c r="I116" s="61"/>
      <c r="J116" s="61"/>
      <c r="K116" s="74"/>
      <c r="L116" s="62"/>
      <c r="M116" s="74"/>
      <c r="N116" s="62">
        <v>0</v>
      </c>
      <c r="O116" s="74"/>
      <c r="P116" s="62"/>
      <c r="Q116" s="478"/>
      <c r="R116" s="62"/>
      <c r="S116" s="985"/>
      <c r="T116" s="70"/>
      <c r="U116" s="64"/>
      <c r="V116" s="75"/>
      <c r="W116" s="64"/>
      <c r="X116" s="75"/>
      <c r="Y116" s="76"/>
      <c r="Z116" s="477"/>
      <c r="AA116" s="974"/>
      <c r="AB116" s="11"/>
      <c r="AC116" s="21"/>
      <c r="AD116" s="11"/>
      <c r="AE116" s="71"/>
      <c r="AF116" s="71"/>
    </row>
    <row r="117" spans="1:68" ht="69.95" hidden="1" customHeight="1" thickBot="1" x14ac:dyDescent="0.55000000000000004">
      <c r="A117" s="951"/>
      <c r="B117" s="953"/>
      <c r="C117" s="956"/>
      <c r="D117" s="957"/>
      <c r="E117" s="47" t="s">
        <v>14</v>
      </c>
      <c r="F117" s="960"/>
      <c r="G117" s="48">
        <f>SUM(G115:G116)</f>
        <v>0</v>
      </c>
      <c r="H117" s="48"/>
      <c r="I117" s="49">
        <f>SUM(I115:I116)</f>
        <v>0</v>
      </c>
      <c r="J117" s="49">
        <f>SUM(J115:J116)</f>
        <v>0</v>
      </c>
      <c r="K117" s="50"/>
      <c r="L117" s="49">
        <f>SUM(L115:L116)</f>
        <v>0</v>
      </c>
      <c r="M117" s="50"/>
      <c r="N117" s="49">
        <f>N116+N115</f>
        <v>0</v>
      </c>
      <c r="O117" s="50"/>
      <c r="P117" s="49">
        <f>SUM(P115:P116)</f>
        <v>0</v>
      </c>
      <c r="Q117" s="496"/>
      <c r="R117" s="49">
        <f>SUM(R115:R116)</f>
        <v>0</v>
      </c>
      <c r="S117" s="986"/>
      <c r="T117" s="51"/>
      <c r="U117" s="52">
        <f>SUM(U115:U116)</f>
        <v>0</v>
      </c>
      <c r="V117" s="52"/>
      <c r="W117" s="52">
        <f>SUM(W115:W116)</f>
        <v>0</v>
      </c>
      <c r="X117" s="52"/>
      <c r="Y117" s="50">
        <f t="shared" ref="Y117" si="72">SUM(Y115:Y116)</f>
        <v>0</v>
      </c>
      <c r="Z117" s="476"/>
      <c r="AA117" s="975"/>
      <c r="AB117" s="29">
        <f>J117+L117+N117+P117+R117+U117+W117+Y117</f>
        <v>0</v>
      </c>
      <c r="AC117" s="28">
        <f>G117-AB117</f>
        <v>0</v>
      </c>
      <c r="AD117" s="29">
        <f>H117</f>
        <v>0</v>
      </c>
      <c r="AE117" s="30">
        <f>K117+M117+O117+Q117+T117+V117+X117+Z117</f>
        <v>0</v>
      </c>
      <c r="AF117" s="30">
        <f>AD117-AE117</f>
        <v>0</v>
      </c>
    </row>
    <row r="118" spans="1:68" ht="69.75" hidden="1" customHeight="1" x14ac:dyDescent="0.5">
      <c r="A118" s="950">
        <v>28101</v>
      </c>
      <c r="B118" s="952" t="s">
        <v>161</v>
      </c>
      <c r="C118" s="954" t="s">
        <v>176</v>
      </c>
      <c r="D118" s="955"/>
      <c r="E118" s="32" t="s">
        <v>12</v>
      </c>
      <c r="F118" s="958"/>
      <c r="G118" s="65"/>
      <c r="H118" s="66"/>
      <c r="I118" s="57"/>
      <c r="J118" s="57"/>
      <c r="K118" s="67"/>
      <c r="L118" s="58"/>
      <c r="M118" s="67"/>
      <c r="N118" s="58">
        <v>0</v>
      </c>
      <c r="O118" s="67"/>
      <c r="P118" s="58"/>
      <c r="Q118" s="497"/>
      <c r="R118" s="58"/>
      <c r="S118" s="984"/>
      <c r="T118" s="507"/>
      <c r="U118" s="60"/>
      <c r="V118" s="68"/>
      <c r="W118" s="60"/>
      <c r="X118" s="68"/>
      <c r="Y118" s="69"/>
      <c r="Z118" s="477"/>
      <c r="AA118" s="973"/>
      <c r="AB118" s="11"/>
      <c r="AC118" s="21"/>
      <c r="AD118" s="11"/>
      <c r="AE118" s="71"/>
      <c r="AF118" s="71"/>
    </row>
    <row r="119" spans="1:68" ht="69.95" hidden="1" customHeight="1" x14ac:dyDescent="0.5">
      <c r="A119" s="930"/>
      <c r="B119" s="933"/>
      <c r="C119" s="935"/>
      <c r="D119" s="936"/>
      <c r="E119" s="13" t="s">
        <v>13</v>
      </c>
      <c r="F119" s="959"/>
      <c r="G119" s="72"/>
      <c r="H119" s="73"/>
      <c r="I119" s="61"/>
      <c r="J119" s="61"/>
      <c r="K119" s="74"/>
      <c r="L119" s="62"/>
      <c r="M119" s="74"/>
      <c r="N119" s="62">
        <v>0</v>
      </c>
      <c r="O119" s="74"/>
      <c r="P119" s="62"/>
      <c r="Q119" s="478"/>
      <c r="R119" s="62"/>
      <c r="S119" s="985"/>
      <c r="T119" s="70"/>
      <c r="U119" s="64"/>
      <c r="V119" s="75"/>
      <c r="W119" s="64"/>
      <c r="X119" s="75"/>
      <c r="Y119" s="76"/>
      <c r="Z119" s="477"/>
      <c r="AA119" s="974"/>
      <c r="AB119" s="11"/>
      <c r="AC119" s="21"/>
      <c r="AD119" s="11"/>
      <c r="AE119" s="71"/>
      <c r="AF119" s="71"/>
    </row>
    <row r="120" spans="1:68" ht="69.95" hidden="1" customHeight="1" thickBot="1" x14ac:dyDescent="0.55000000000000004">
      <c r="A120" s="951"/>
      <c r="B120" s="953"/>
      <c r="C120" s="956"/>
      <c r="D120" s="957"/>
      <c r="E120" s="47" t="s">
        <v>14</v>
      </c>
      <c r="F120" s="960"/>
      <c r="G120" s="48">
        <f>SUM(G118:G119)</f>
        <v>0</v>
      </c>
      <c r="H120" s="48"/>
      <c r="I120" s="49">
        <f>SUM(I118:I119)</f>
        <v>0</v>
      </c>
      <c r="J120" s="49">
        <f>SUM(J118:J119)</f>
        <v>0</v>
      </c>
      <c r="K120" s="50"/>
      <c r="L120" s="49">
        <f>SUM(L118:L119)</f>
        <v>0</v>
      </c>
      <c r="M120" s="50"/>
      <c r="N120" s="49">
        <f>N119+N118</f>
        <v>0</v>
      </c>
      <c r="O120" s="50"/>
      <c r="P120" s="49">
        <f>SUM(P118:P119)</f>
        <v>0</v>
      </c>
      <c r="Q120" s="496"/>
      <c r="R120" s="49">
        <f>SUM(R118:R119)</f>
        <v>0</v>
      </c>
      <c r="S120" s="986"/>
      <c r="T120" s="51"/>
      <c r="U120" s="52">
        <f>SUM(U118:U119)</f>
        <v>0</v>
      </c>
      <c r="V120" s="52"/>
      <c r="W120" s="52">
        <f>SUM(W118:W119)</f>
        <v>0</v>
      </c>
      <c r="X120" s="52"/>
      <c r="Y120" s="50">
        <f t="shared" ref="Y120" si="73">SUM(Y118:Y119)</f>
        <v>0</v>
      </c>
      <c r="Z120" s="476"/>
      <c r="AA120" s="975"/>
      <c r="AB120" s="29">
        <f>J120+L120+N120+P120+R120+U120+W120+Y120</f>
        <v>0</v>
      </c>
      <c r="AC120" s="28">
        <f>G120-AB120</f>
        <v>0</v>
      </c>
      <c r="AD120" s="29">
        <f>H120</f>
        <v>0</v>
      </c>
      <c r="AE120" s="30">
        <f>K120+M120+O120+Q120+T120+V120+X120+Z120</f>
        <v>0</v>
      </c>
      <c r="AF120" s="30">
        <f>AD120-AE120</f>
        <v>0</v>
      </c>
    </row>
    <row r="121" spans="1:68" ht="69.75" hidden="1" customHeight="1" x14ac:dyDescent="0.5">
      <c r="A121" s="950">
        <v>28101</v>
      </c>
      <c r="B121" s="952" t="s">
        <v>171</v>
      </c>
      <c r="C121" s="954" t="s">
        <v>182</v>
      </c>
      <c r="D121" s="955"/>
      <c r="E121" s="32" t="s">
        <v>12</v>
      </c>
      <c r="F121" s="958"/>
      <c r="G121" s="65"/>
      <c r="H121" s="66"/>
      <c r="I121" s="57"/>
      <c r="J121" s="57"/>
      <c r="K121" s="67"/>
      <c r="L121" s="58"/>
      <c r="M121" s="67"/>
      <c r="N121" s="58">
        <v>0</v>
      </c>
      <c r="O121" s="67"/>
      <c r="P121" s="58"/>
      <c r="Q121" s="497"/>
      <c r="R121" s="58"/>
      <c r="S121" s="984"/>
      <c r="T121" s="507"/>
      <c r="U121" s="60"/>
      <c r="V121" s="68"/>
      <c r="W121" s="60"/>
      <c r="X121" s="68"/>
      <c r="Y121" s="69"/>
      <c r="Z121" s="477"/>
      <c r="AA121" s="973"/>
      <c r="AB121" s="11"/>
      <c r="AC121" s="21"/>
      <c r="AD121" s="11"/>
      <c r="AE121" s="71"/>
      <c r="AF121" s="71"/>
    </row>
    <row r="122" spans="1:68" ht="69.95" hidden="1" customHeight="1" x14ac:dyDescent="0.5">
      <c r="A122" s="930"/>
      <c r="B122" s="933"/>
      <c r="C122" s="935"/>
      <c r="D122" s="936"/>
      <c r="E122" s="13" t="s">
        <v>13</v>
      </c>
      <c r="F122" s="959"/>
      <c r="G122" s="72"/>
      <c r="H122" s="73"/>
      <c r="I122" s="61"/>
      <c r="J122" s="61"/>
      <c r="K122" s="74"/>
      <c r="L122" s="62"/>
      <c r="M122" s="74"/>
      <c r="N122" s="62">
        <v>0</v>
      </c>
      <c r="O122" s="74"/>
      <c r="P122" s="62"/>
      <c r="Q122" s="478"/>
      <c r="R122" s="62"/>
      <c r="S122" s="985"/>
      <c r="T122" s="70"/>
      <c r="U122" s="64"/>
      <c r="V122" s="75"/>
      <c r="W122" s="64"/>
      <c r="X122" s="75"/>
      <c r="Y122" s="76"/>
      <c r="Z122" s="477"/>
      <c r="AA122" s="974"/>
      <c r="AB122" s="11"/>
      <c r="AC122" s="21"/>
      <c r="AD122" s="11"/>
      <c r="AE122" s="71"/>
      <c r="AF122" s="71"/>
    </row>
    <row r="123" spans="1:68" ht="69.95" hidden="1" customHeight="1" thickBot="1" x14ac:dyDescent="0.55000000000000004">
      <c r="A123" s="951"/>
      <c r="B123" s="953"/>
      <c r="C123" s="956"/>
      <c r="D123" s="957"/>
      <c r="E123" s="47" t="s">
        <v>14</v>
      </c>
      <c r="F123" s="960"/>
      <c r="G123" s="48">
        <f>SUM(G121:G122)</f>
        <v>0</v>
      </c>
      <c r="H123" s="48"/>
      <c r="I123" s="49">
        <f>SUM(I121:I122)</f>
        <v>0</v>
      </c>
      <c r="J123" s="49">
        <f>SUM(J121:J122)</f>
        <v>0</v>
      </c>
      <c r="K123" s="50"/>
      <c r="L123" s="49">
        <f>SUM(L121:L122)</f>
        <v>0</v>
      </c>
      <c r="M123" s="50"/>
      <c r="N123" s="49">
        <f>N122+N121</f>
        <v>0</v>
      </c>
      <c r="O123" s="50"/>
      <c r="P123" s="49">
        <f>SUM(P121:P122)</f>
        <v>0</v>
      </c>
      <c r="Q123" s="496"/>
      <c r="R123" s="49">
        <f>SUM(R121:R122)</f>
        <v>0</v>
      </c>
      <c r="S123" s="986"/>
      <c r="T123" s="51"/>
      <c r="U123" s="52">
        <f>SUM(U121:U122)</f>
        <v>0</v>
      </c>
      <c r="V123" s="52"/>
      <c r="W123" s="52">
        <f>SUM(W121:W122)</f>
        <v>0</v>
      </c>
      <c r="X123" s="52"/>
      <c r="Y123" s="50">
        <f t="shared" ref="Y123" si="74">SUM(Y121:Y122)</f>
        <v>0</v>
      </c>
      <c r="Z123" s="476"/>
      <c r="AA123" s="975"/>
      <c r="AB123" s="29">
        <f>J123+L123+N123+P123+R123+U123+W123+Y123</f>
        <v>0</v>
      </c>
      <c r="AC123" s="28">
        <f>G123-AB123</f>
        <v>0</v>
      </c>
      <c r="AD123" s="29">
        <f>H123</f>
        <v>0</v>
      </c>
      <c r="AE123" s="30">
        <f>K123+M123+O123+Q123+T123+V123+X123+Z123</f>
        <v>0</v>
      </c>
      <c r="AF123" s="30">
        <f>AD123-AE123</f>
        <v>0</v>
      </c>
    </row>
    <row r="124" spans="1:68" s="55" customFormat="1" ht="69.75" hidden="1" customHeight="1" x14ac:dyDescent="0.5">
      <c r="A124" s="950">
        <v>28101</v>
      </c>
      <c r="B124" s="952" t="s">
        <v>246</v>
      </c>
      <c r="C124" s="954" t="s">
        <v>247</v>
      </c>
      <c r="D124" s="955"/>
      <c r="E124" s="32" t="s">
        <v>12</v>
      </c>
      <c r="F124" s="958"/>
      <c r="G124" s="65"/>
      <c r="H124" s="65"/>
      <c r="I124" s="57"/>
      <c r="J124" s="57"/>
      <c r="K124" s="69"/>
      <c r="L124" s="58"/>
      <c r="M124" s="69"/>
      <c r="N124" s="58">
        <v>0</v>
      </c>
      <c r="O124" s="69"/>
      <c r="P124" s="58"/>
      <c r="Q124" s="503"/>
      <c r="R124" s="58"/>
      <c r="S124" s="984"/>
      <c r="T124" s="59"/>
      <c r="U124" s="60"/>
      <c r="V124" s="60"/>
      <c r="W124" s="60"/>
      <c r="X124" s="60"/>
      <c r="Y124" s="69"/>
      <c r="Z124" s="485"/>
      <c r="AA124" s="973"/>
      <c r="AB124" s="11"/>
      <c r="AC124" s="21"/>
      <c r="AD124" s="11"/>
      <c r="AE124" s="71"/>
      <c r="AF124" s="7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1:68" s="55" customFormat="1" ht="69.95" hidden="1" customHeight="1" x14ac:dyDescent="0.5">
      <c r="A125" s="930"/>
      <c r="B125" s="933"/>
      <c r="C125" s="935"/>
      <c r="D125" s="936"/>
      <c r="E125" s="13" t="s">
        <v>13</v>
      </c>
      <c r="F125" s="959"/>
      <c r="G125" s="72"/>
      <c r="H125" s="72"/>
      <c r="I125" s="61"/>
      <c r="J125" s="61"/>
      <c r="K125" s="76"/>
      <c r="L125" s="62"/>
      <c r="M125" s="76"/>
      <c r="N125" s="62">
        <v>0</v>
      </c>
      <c r="O125" s="76"/>
      <c r="P125" s="62"/>
      <c r="Q125" s="482"/>
      <c r="R125" s="62"/>
      <c r="S125" s="985"/>
      <c r="T125" s="63"/>
      <c r="U125" s="64"/>
      <c r="V125" s="64"/>
      <c r="W125" s="64"/>
      <c r="X125" s="64"/>
      <c r="Y125" s="76"/>
      <c r="Z125" s="485"/>
      <c r="AA125" s="974"/>
      <c r="AB125" s="11"/>
      <c r="AC125" s="21"/>
      <c r="AD125" s="11"/>
      <c r="AE125" s="71"/>
      <c r="AF125" s="7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1:68" s="55" customFormat="1" ht="69.95" hidden="1" customHeight="1" thickBot="1" x14ac:dyDescent="0.55000000000000004">
      <c r="A126" s="951"/>
      <c r="B126" s="953"/>
      <c r="C126" s="956"/>
      <c r="D126" s="957"/>
      <c r="E126" s="47" t="s">
        <v>14</v>
      </c>
      <c r="F126" s="960"/>
      <c r="G126" s="48">
        <f>SUM(G124:G125)</f>
        <v>0</v>
      </c>
      <c r="H126" s="48"/>
      <c r="I126" s="49">
        <f>SUM(I124:I125)</f>
        <v>0</v>
      </c>
      <c r="J126" s="49">
        <f>SUM(J124:J125)</f>
        <v>0</v>
      </c>
      <c r="K126" s="50"/>
      <c r="L126" s="49">
        <f>SUM(L124:L125)</f>
        <v>0</v>
      </c>
      <c r="M126" s="50"/>
      <c r="N126" s="49">
        <f>N125+N124</f>
        <v>0</v>
      </c>
      <c r="O126" s="50"/>
      <c r="P126" s="49">
        <f>SUM(P124:P125)</f>
        <v>0</v>
      </c>
      <c r="Q126" s="496"/>
      <c r="R126" s="49">
        <f>SUM(R124:R125)</f>
        <v>0</v>
      </c>
      <c r="S126" s="986"/>
      <c r="T126" s="51"/>
      <c r="U126" s="52">
        <f>SUM(U124:U125)</f>
        <v>0</v>
      </c>
      <c r="V126" s="52"/>
      <c r="W126" s="52">
        <f>SUM(W124:W125)</f>
        <v>0</v>
      </c>
      <c r="X126" s="52"/>
      <c r="Y126" s="50">
        <f t="shared" ref="Y126" si="75">SUM(Y124:Y125)</f>
        <v>0</v>
      </c>
      <c r="Z126" s="476"/>
      <c r="AA126" s="975"/>
      <c r="AB126" s="29">
        <f>J126+L126+N126+P126+R126+U126+W126+Y126</f>
        <v>0</v>
      </c>
      <c r="AC126" s="28">
        <f>G126-AB126</f>
        <v>0</v>
      </c>
      <c r="AD126" s="29">
        <f>H126</f>
        <v>0</v>
      </c>
      <c r="AE126" s="30">
        <f>K126+M126+O126+Q126+T126+V126+X126+Z126</f>
        <v>0</v>
      </c>
      <c r="AF126" s="30">
        <f>AD126-AE126</f>
        <v>0</v>
      </c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1:68" ht="69.75" hidden="1" customHeight="1" x14ac:dyDescent="0.5">
      <c r="A127" s="950">
        <v>27101</v>
      </c>
      <c r="B127" s="952" t="s">
        <v>2</v>
      </c>
      <c r="C127" s="954" t="s">
        <v>275</v>
      </c>
      <c r="D127" s="955"/>
      <c r="E127" s="32" t="s">
        <v>12</v>
      </c>
      <c r="F127" s="958"/>
      <c r="G127" s="65"/>
      <c r="H127" s="65"/>
      <c r="I127" s="57"/>
      <c r="J127" s="57"/>
      <c r="K127" s="69"/>
      <c r="L127" s="58"/>
      <c r="M127" s="69"/>
      <c r="N127" s="58">
        <v>0</v>
      </c>
      <c r="O127" s="69"/>
      <c r="P127" s="58"/>
      <c r="Q127" s="503"/>
      <c r="R127" s="58"/>
      <c r="S127" s="984"/>
      <c r="T127" s="59"/>
      <c r="U127" s="60"/>
      <c r="V127" s="60"/>
      <c r="W127" s="60"/>
      <c r="X127" s="60"/>
      <c r="Y127" s="69"/>
      <c r="Z127" s="485"/>
      <c r="AA127" s="973"/>
      <c r="AB127" s="11"/>
      <c r="AC127" s="21"/>
      <c r="AD127" s="11"/>
      <c r="AE127" s="71"/>
      <c r="AF127" s="71"/>
    </row>
    <row r="128" spans="1:68" ht="69.95" hidden="1" customHeight="1" x14ac:dyDescent="0.5">
      <c r="A128" s="930"/>
      <c r="B128" s="933"/>
      <c r="C128" s="935"/>
      <c r="D128" s="936"/>
      <c r="E128" s="13" t="s">
        <v>13</v>
      </c>
      <c r="F128" s="959"/>
      <c r="G128" s="72"/>
      <c r="H128" s="72"/>
      <c r="I128" s="61"/>
      <c r="J128" s="61"/>
      <c r="K128" s="76"/>
      <c r="L128" s="62"/>
      <c r="M128" s="76"/>
      <c r="N128" s="62">
        <v>0</v>
      </c>
      <c r="O128" s="76"/>
      <c r="P128" s="62"/>
      <c r="Q128" s="482"/>
      <c r="R128" s="62"/>
      <c r="S128" s="985"/>
      <c r="T128" s="63"/>
      <c r="U128" s="64"/>
      <c r="V128" s="64"/>
      <c r="W128" s="64"/>
      <c r="X128" s="64"/>
      <c r="Y128" s="76"/>
      <c r="Z128" s="485"/>
      <c r="AA128" s="974"/>
      <c r="AB128" s="11"/>
      <c r="AC128" s="21"/>
      <c r="AD128" s="11"/>
      <c r="AE128" s="71"/>
      <c r="AF128" s="71"/>
    </row>
    <row r="129" spans="1:68" ht="69.95" hidden="1" customHeight="1" thickBot="1" x14ac:dyDescent="0.55000000000000004">
      <c r="A129" s="951"/>
      <c r="B129" s="953"/>
      <c r="C129" s="956"/>
      <c r="D129" s="957"/>
      <c r="E129" s="47" t="s">
        <v>14</v>
      </c>
      <c r="F129" s="960"/>
      <c r="G129" s="48">
        <f>SUM(G127:G128)</f>
        <v>0</v>
      </c>
      <c r="H129" s="48"/>
      <c r="I129" s="49">
        <f>SUM(I127:I128)</f>
        <v>0</v>
      </c>
      <c r="J129" s="49">
        <f>SUM(J127:J128)</f>
        <v>0</v>
      </c>
      <c r="K129" s="50"/>
      <c r="L129" s="49">
        <f>SUM(L127:L128)</f>
        <v>0</v>
      </c>
      <c r="M129" s="50"/>
      <c r="N129" s="49">
        <f>N128+N127</f>
        <v>0</v>
      </c>
      <c r="O129" s="50"/>
      <c r="P129" s="49">
        <f>SUM(P127:P128)</f>
        <v>0</v>
      </c>
      <c r="Q129" s="496"/>
      <c r="R129" s="49">
        <f>SUM(R127:R128)</f>
        <v>0</v>
      </c>
      <c r="S129" s="986"/>
      <c r="T129" s="51"/>
      <c r="U129" s="52">
        <f>SUM(U127:U128)</f>
        <v>0</v>
      </c>
      <c r="V129" s="52"/>
      <c r="W129" s="52">
        <f>SUM(W127:W128)</f>
        <v>0</v>
      </c>
      <c r="X129" s="52"/>
      <c r="Y129" s="50">
        <f t="shared" ref="Y129" si="76">SUM(Y127:Y128)</f>
        <v>0</v>
      </c>
      <c r="Z129" s="476"/>
      <c r="AA129" s="975"/>
      <c r="AB129" s="29">
        <f>J129+L129+N129+P129+R129+U129+W129+Y129</f>
        <v>0</v>
      </c>
      <c r="AC129" s="28">
        <f>G129-AB129</f>
        <v>0</v>
      </c>
      <c r="AD129" s="29">
        <f>H129</f>
        <v>0</v>
      </c>
      <c r="AE129" s="30">
        <f>K129+M129+O129+Q129+T129+V129+X129+Z129</f>
        <v>0</v>
      </c>
      <c r="AF129" s="30">
        <f>AD129-AE129</f>
        <v>0</v>
      </c>
    </row>
    <row r="130" spans="1:68" s="42" customFormat="1" ht="69.75" hidden="1" customHeight="1" x14ac:dyDescent="0.5">
      <c r="A130" s="930"/>
      <c r="B130" s="933"/>
      <c r="C130" s="981"/>
      <c r="D130" s="982"/>
      <c r="E130" s="13" t="s">
        <v>12</v>
      </c>
      <c r="F130" s="983"/>
      <c r="G130" s="72"/>
      <c r="H130" s="72"/>
      <c r="I130" s="61"/>
      <c r="J130" s="61"/>
      <c r="K130" s="76"/>
      <c r="L130" s="62"/>
      <c r="M130" s="76"/>
      <c r="N130" s="62">
        <v>0</v>
      </c>
      <c r="O130" s="76"/>
      <c r="P130" s="62"/>
      <c r="Q130" s="482"/>
      <c r="R130" s="62"/>
      <c r="S130" s="987"/>
      <c r="T130" s="63"/>
      <c r="U130" s="64"/>
      <c r="V130" s="64"/>
      <c r="W130" s="64"/>
      <c r="X130" s="64"/>
      <c r="Y130" s="64"/>
      <c r="Z130" s="482"/>
      <c r="AA130" s="426"/>
      <c r="AB130" s="11"/>
      <c r="AC130" s="21"/>
      <c r="AD130" s="11"/>
      <c r="AE130" s="71"/>
      <c r="AF130" s="7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1:68" s="42" customFormat="1" ht="69.95" hidden="1" customHeight="1" x14ac:dyDescent="0.5">
      <c r="A131" s="930"/>
      <c r="B131" s="933"/>
      <c r="C131" s="935"/>
      <c r="D131" s="936"/>
      <c r="E131" s="13" t="s">
        <v>13</v>
      </c>
      <c r="F131" s="959"/>
      <c r="G131" s="72"/>
      <c r="H131" s="72"/>
      <c r="I131" s="61"/>
      <c r="J131" s="61"/>
      <c r="K131" s="76"/>
      <c r="L131" s="62"/>
      <c r="M131" s="76"/>
      <c r="N131" s="62">
        <v>0</v>
      </c>
      <c r="O131" s="76"/>
      <c r="P131" s="62"/>
      <c r="Q131" s="482"/>
      <c r="R131" s="62"/>
      <c r="S131" s="985"/>
      <c r="T131" s="63"/>
      <c r="U131" s="64"/>
      <c r="V131" s="64"/>
      <c r="W131" s="64"/>
      <c r="X131" s="64"/>
      <c r="Y131" s="64"/>
      <c r="Z131" s="482"/>
      <c r="AA131" s="426"/>
      <c r="AB131" s="11"/>
      <c r="AC131" s="21"/>
      <c r="AD131" s="11"/>
      <c r="AE131" s="71"/>
      <c r="AF131" s="7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1:68" s="42" customFormat="1" ht="69.95" hidden="1" customHeight="1" x14ac:dyDescent="0.5">
      <c r="A132" s="930"/>
      <c r="B132" s="933"/>
      <c r="C132" s="976"/>
      <c r="D132" s="977"/>
      <c r="E132" s="87" t="s">
        <v>14</v>
      </c>
      <c r="F132" s="978"/>
      <c r="G132" s="88">
        <f>SUM(G130:G131)</f>
        <v>0</v>
      </c>
      <c r="H132" s="88"/>
      <c r="I132" s="89">
        <f>SUM(I130:I131)</f>
        <v>0</v>
      </c>
      <c r="J132" s="89">
        <f>SUM(J130:J131)</f>
        <v>0</v>
      </c>
      <c r="K132" s="90"/>
      <c r="L132" s="89">
        <f>SUM(L130:L131)</f>
        <v>0</v>
      </c>
      <c r="M132" s="90"/>
      <c r="N132" s="89">
        <f>N131+N130</f>
        <v>0</v>
      </c>
      <c r="O132" s="90"/>
      <c r="P132" s="89">
        <f>SUM(P130:P131)</f>
        <v>0</v>
      </c>
      <c r="Q132" s="479"/>
      <c r="R132" s="89">
        <f>SUM(R130:R131)</f>
        <v>0</v>
      </c>
      <c r="S132" s="988"/>
      <c r="T132" s="53"/>
      <c r="U132" s="27">
        <f>SUM(U130:U131)</f>
        <v>0</v>
      </c>
      <c r="V132" s="27"/>
      <c r="W132" s="27">
        <f>SUM(W130:W131)</f>
        <v>0</v>
      </c>
      <c r="X132" s="27">
        <f t="shared" ref="X132:Y132" si="77">SUM(X130:X131)</f>
        <v>0</v>
      </c>
      <c r="Y132" s="27">
        <f t="shared" si="77"/>
        <v>0</v>
      </c>
      <c r="Z132" s="479"/>
      <c r="AA132" s="490"/>
      <c r="AB132" s="29">
        <f>J132+L132+N132+P132+R132+U132+W132+Y132</f>
        <v>0</v>
      </c>
      <c r="AC132" s="28">
        <f>G132-AB132</f>
        <v>0</v>
      </c>
      <c r="AD132" s="29">
        <f>H132</f>
        <v>0</v>
      </c>
      <c r="AE132" s="30">
        <f>K132+M132+O132+Q132+T132+V132+X132+Z132</f>
        <v>0</v>
      </c>
      <c r="AF132" s="30">
        <f>AD132-AE132</f>
        <v>0</v>
      </c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1:68" s="55" customFormat="1" ht="69.75" hidden="1" customHeight="1" x14ac:dyDescent="0.5">
      <c r="A133" s="930"/>
      <c r="B133" s="933"/>
      <c r="C133" s="981"/>
      <c r="D133" s="982"/>
      <c r="E133" s="13" t="s">
        <v>12</v>
      </c>
      <c r="F133" s="983"/>
      <c r="G133" s="72"/>
      <c r="H133" s="72"/>
      <c r="I133" s="61"/>
      <c r="J133" s="61"/>
      <c r="K133" s="76"/>
      <c r="L133" s="62"/>
      <c r="M133" s="76"/>
      <c r="N133" s="62">
        <v>0</v>
      </c>
      <c r="O133" s="76"/>
      <c r="P133" s="62"/>
      <c r="Q133" s="482"/>
      <c r="R133" s="62"/>
      <c r="S133" s="987"/>
      <c r="T133" s="63"/>
      <c r="U133" s="64"/>
      <c r="V133" s="64"/>
      <c r="W133" s="64"/>
      <c r="X133" s="64"/>
      <c r="Y133" s="64"/>
      <c r="Z133" s="482"/>
      <c r="AA133" s="426"/>
      <c r="AB133" s="11"/>
      <c r="AC133" s="21"/>
      <c r="AD133" s="11"/>
      <c r="AE133" s="71"/>
      <c r="AF133" s="7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1:68" s="55" customFormat="1" ht="69.95" hidden="1" customHeight="1" x14ac:dyDescent="0.5">
      <c r="A134" s="930"/>
      <c r="B134" s="933"/>
      <c r="C134" s="935"/>
      <c r="D134" s="936"/>
      <c r="E134" s="13" t="s">
        <v>13</v>
      </c>
      <c r="F134" s="959"/>
      <c r="G134" s="72"/>
      <c r="H134" s="72"/>
      <c r="I134" s="61"/>
      <c r="J134" s="61"/>
      <c r="K134" s="76"/>
      <c r="L134" s="62"/>
      <c r="M134" s="76"/>
      <c r="N134" s="62">
        <v>0</v>
      </c>
      <c r="O134" s="76"/>
      <c r="P134" s="62"/>
      <c r="Q134" s="482"/>
      <c r="R134" s="62"/>
      <c r="S134" s="985"/>
      <c r="T134" s="63"/>
      <c r="U134" s="64"/>
      <c r="V134" s="64"/>
      <c r="W134" s="64"/>
      <c r="X134" s="64"/>
      <c r="Y134" s="64"/>
      <c r="Z134" s="482"/>
      <c r="AA134" s="426"/>
      <c r="AB134" s="11"/>
      <c r="AC134" s="21"/>
      <c r="AD134" s="11"/>
      <c r="AE134" s="71"/>
      <c r="AF134" s="7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1:68" s="55" customFormat="1" ht="69.95" hidden="1" customHeight="1" thickBot="1" x14ac:dyDescent="0.55000000000000004">
      <c r="A135" s="930"/>
      <c r="B135" s="933"/>
      <c r="C135" s="976"/>
      <c r="D135" s="977"/>
      <c r="E135" s="87" t="s">
        <v>14</v>
      </c>
      <c r="F135" s="978"/>
      <c r="G135" s="85">
        <f>SUM(G133:G134)</f>
        <v>0</v>
      </c>
      <c r="H135" s="85"/>
      <c r="I135" s="23">
        <f>SUM(I133:I134)</f>
        <v>0</v>
      </c>
      <c r="J135" s="23">
        <f>SUM(J133:J134)</f>
        <v>0</v>
      </c>
      <c r="K135" s="24"/>
      <c r="L135" s="23">
        <f>SUM(L133:L134)</f>
        <v>0</v>
      </c>
      <c r="M135" s="24"/>
      <c r="N135" s="23">
        <f>N134+N133</f>
        <v>0</v>
      </c>
      <c r="O135" s="24"/>
      <c r="P135" s="23">
        <f>SUM(P133:P134)</f>
        <v>0</v>
      </c>
      <c r="Q135" s="499"/>
      <c r="R135" s="23">
        <f>SUM(R133:R134)</f>
        <v>0</v>
      </c>
      <c r="S135" s="985"/>
      <c r="T135" s="25"/>
      <c r="U135" s="26">
        <f>SUM(U133:U134)</f>
        <v>0</v>
      </c>
      <c r="V135" s="26"/>
      <c r="W135" s="26">
        <f>SUM(W133:W134)</f>
        <v>0</v>
      </c>
      <c r="X135" s="26">
        <f t="shared" ref="X135:Y135" si="78">SUM(X133:X134)</f>
        <v>0</v>
      </c>
      <c r="Y135" s="26">
        <f t="shared" si="78"/>
        <v>0</v>
      </c>
      <c r="Z135" s="479"/>
      <c r="AA135" s="490"/>
      <c r="AB135" s="29">
        <f>J135+L135+N135+P135+R135+U135+W135+Y135</f>
        <v>0</v>
      </c>
      <c r="AC135" s="28">
        <f>G135-AB135</f>
        <v>0</v>
      </c>
      <c r="AD135" s="29">
        <f>H135</f>
        <v>0</v>
      </c>
      <c r="AE135" s="30">
        <f>K135+M135+O135+Q135+T135+V135+X135+Z135</f>
        <v>0</v>
      </c>
      <c r="AF135" s="30">
        <f>AD135-AE135</f>
        <v>0</v>
      </c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1:68" s="42" customFormat="1" ht="69.75" hidden="1" customHeight="1" x14ac:dyDescent="0.5">
      <c r="A136" s="930">
        <v>28201</v>
      </c>
      <c r="B136" s="933" t="s">
        <v>59</v>
      </c>
      <c r="C136" s="981" t="s">
        <v>74</v>
      </c>
      <c r="D136" s="982"/>
      <c r="E136" s="13" t="s">
        <v>12</v>
      </c>
      <c r="F136" s="983"/>
      <c r="G136" s="425"/>
      <c r="H136" s="66"/>
      <c r="I136" s="57"/>
      <c r="J136" s="57"/>
      <c r="K136" s="67"/>
      <c r="L136" s="58"/>
      <c r="M136" s="67"/>
      <c r="N136" s="58">
        <v>0</v>
      </c>
      <c r="O136" s="67"/>
      <c r="P136" s="58"/>
      <c r="Q136" s="497"/>
      <c r="R136" s="58"/>
      <c r="S136" s="984"/>
      <c r="T136" s="507"/>
      <c r="U136" s="60"/>
      <c r="V136" s="68"/>
      <c r="W136" s="60"/>
      <c r="X136" s="68"/>
      <c r="Y136" s="69"/>
      <c r="Z136" s="477"/>
      <c r="AA136" s="973"/>
      <c r="AB136" s="11"/>
      <c r="AC136" s="21"/>
      <c r="AD136" s="11"/>
      <c r="AE136" s="71"/>
      <c r="AF136" s="7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1:68" s="42" customFormat="1" ht="69.95" hidden="1" customHeight="1" x14ac:dyDescent="0.5">
      <c r="A137" s="930"/>
      <c r="B137" s="933"/>
      <c r="C137" s="935"/>
      <c r="D137" s="936"/>
      <c r="E137" s="13" t="s">
        <v>13</v>
      </c>
      <c r="F137" s="959"/>
      <c r="G137" s="426"/>
      <c r="H137" s="73"/>
      <c r="I137" s="61"/>
      <c r="J137" s="61"/>
      <c r="K137" s="74"/>
      <c r="L137" s="62"/>
      <c r="M137" s="74"/>
      <c r="N137" s="62">
        <v>0</v>
      </c>
      <c r="O137" s="74"/>
      <c r="P137" s="62"/>
      <c r="Q137" s="478"/>
      <c r="R137" s="62"/>
      <c r="S137" s="985"/>
      <c r="T137" s="70"/>
      <c r="U137" s="64"/>
      <c r="V137" s="75"/>
      <c r="W137" s="64"/>
      <c r="X137" s="75"/>
      <c r="Y137" s="76"/>
      <c r="Z137" s="477"/>
      <c r="AA137" s="974"/>
      <c r="AB137" s="11"/>
      <c r="AC137" s="21"/>
      <c r="AD137" s="11"/>
      <c r="AE137" s="71"/>
      <c r="AF137" s="7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1:68" s="42" customFormat="1" ht="69.95" hidden="1" customHeight="1" thickBot="1" x14ac:dyDescent="0.55000000000000004">
      <c r="A138" s="931"/>
      <c r="B138" s="934"/>
      <c r="C138" s="935"/>
      <c r="D138" s="936"/>
      <c r="E138" s="151" t="s">
        <v>14</v>
      </c>
      <c r="F138" s="959"/>
      <c r="G138" s="427">
        <f>SUM(G136:G137)</f>
        <v>0</v>
      </c>
      <c r="H138" s="48"/>
      <c r="I138" s="49">
        <f>SUM(I136:I137)</f>
        <v>0</v>
      </c>
      <c r="J138" s="49">
        <f>SUM(J136:J137)</f>
        <v>0</v>
      </c>
      <c r="K138" s="50"/>
      <c r="L138" s="49">
        <f>SUM(L136:L137)</f>
        <v>0</v>
      </c>
      <c r="M138" s="50"/>
      <c r="N138" s="49">
        <f>N137+N136</f>
        <v>0</v>
      </c>
      <c r="O138" s="50"/>
      <c r="P138" s="49">
        <f>SUM(P136:P137)</f>
        <v>0</v>
      </c>
      <c r="Q138" s="496"/>
      <c r="R138" s="49">
        <f>SUM(R136:R137)</f>
        <v>0</v>
      </c>
      <c r="S138" s="986"/>
      <c r="T138" s="51"/>
      <c r="U138" s="52">
        <f>SUM(U136:U137)</f>
        <v>0</v>
      </c>
      <c r="V138" s="52"/>
      <c r="W138" s="52">
        <f>SUM(W136:W137)</f>
        <v>0</v>
      </c>
      <c r="X138" s="52">
        <f t="shared" ref="X138:Y138" si="79">SUM(X136:X137)</f>
        <v>0</v>
      </c>
      <c r="Y138" s="50">
        <f t="shared" si="79"/>
        <v>0</v>
      </c>
      <c r="Z138" s="476"/>
      <c r="AA138" s="975"/>
      <c r="AB138" s="29">
        <f>J138+L138+N138+P138+R138+U138+W138+Y138</f>
        <v>0</v>
      </c>
      <c r="AC138" s="28">
        <f>G138-AB138</f>
        <v>0</v>
      </c>
      <c r="AD138" s="29">
        <f>H138</f>
        <v>0</v>
      </c>
      <c r="AE138" s="30">
        <f>K138+M138+O138+Q138+T138+V138+X138+Z138</f>
        <v>0</v>
      </c>
      <c r="AF138" s="30">
        <f>AD138-AE138</f>
        <v>0</v>
      </c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1:68" s="55" customFormat="1" ht="69.75" hidden="1" customHeight="1" x14ac:dyDescent="0.5">
      <c r="A139" s="950">
        <v>29101</v>
      </c>
      <c r="B139" s="952" t="s">
        <v>1</v>
      </c>
      <c r="C139" s="954" t="s">
        <v>64</v>
      </c>
      <c r="D139" s="955"/>
      <c r="E139" s="32" t="s">
        <v>12</v>
      </c>
      <c r="F139" s="958"/>
      <c r="G139" s="65"/>
      <c r="H139" s="66"/>
      <c r="I139" s="57"/>
      <c r="J139" s="57"/>
      <c r="K139" s="67"/>
      <c r="L139" s="58"/>
      <c r="M139" s="67"/>
      <c r="N139" s="58">
        <v>0</v>
      </c>
      <c r="O139" s="67"/>
      <c r="P139" s="58"/>
      <c r="Q139" s="497"/>
      <c r="R139" s="58"/>
      <c r="S139" s="961"/>
      <c r="T139" s="507"/>
      <c r="U139" s="60"/>
      <c r="V139" s="68"/>
      <c r="W139" s="60"/>
      <c r="X139" s="68"/>
      <c r="Y139" s="69"/>
      <c r="Z139" s="477"/>
      <c r="AA139" s="973"/>
      <c r="AB139" s="11"/>
      <c r="AC139" s="21"/>
      <c r="AD139" s="11"/>
      <c r="AE139" s="71"/>
      <c r="AF139" s="7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1:68" s="55" customFormat="1" ht="69.95" hidden="1" customHeight="1" x14ac:dyDescent="0.5">
      <c r="A140" s="930"/>
      <c r="B140" s="933"/>
      <c r="C140" s="935"/>
      <c r="D140" s="936"/>
      <c r="E140" s="13" t="s">
        <v>13</v>
      </c>
      <c r="F140" s="959"/>
      <c r="G140" s="72"/>
      <c r="H140" s="73"/>
      <c r="I140" s="61"/>
      <c r="J140" s="61"/>
      <c r="K140" s="74"/>
      <c r="L140" s="62"/>
      <c r="M140" s="74"/>
      <c r="N140" s="62">
        <v>0</v>
      </c>
      <c r="O140" s="74"/>
      <c r="P140" s="62"/>
      <c r="Q140" s="478"/>
      <c r="R140" s="62"/>
      <c r="S140" s="962"/>
      <c r="T140" s="70"/>
      <c r="U140" s="64"/>
      <c r="V140" s="75"/>
      <c r="W140" s="64"/>
      <c r="X140" s="75"/>
      <c r="Y140" s="76"/>
      <c r="Z140" s="477"/>
      <c r="AA140" s="974"/>
      <c r="AB140" s="11"/>
      <c r="AC140" s="21"/>
      <c r="AD140" s="11"/>
      <c r="AE140" s="71"/>
      <c r="AF140" s="7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1:68" s="55" customFormat="1" ht="69.95" hidden="1" customHeight="1" thickBot="1" x14ac:dyDescent="0.55000000000000004">
      <c r="A141" s="951"/>
      <c r="B141" s="953"/>
      <c r="C141" s="956"/>
      <c r="D141" s="957"/>
      <c r="E141" s="47" t="s">
        <v>14</v>
      </c>
      <c r="F141" s="960"/>
      <c r="G141" s="48">
        <f>SUM(G139:G140)</f>
        <v>0</v>
      </c>
      <c r="H141" s="48"/>
      <c r="I141" s="49">
        <f>SUM(I139:I140)</f>
        <v>0</v>
      </c>
      <c r="J141" s="49">
        <f>SUM(J139:J140)</f>
        <v>0</v>
      </c>
      <c r="K141" s="50"/>
      <c r="L141" s="49">
        <f>SUM(L139:L140)</f>
        <v>0</v>
      </c>
      <c r="M141" s="50"/>
      <c r="N141" s="49">
        <f>N140+N139</f>
        <v>0</v>
      </c>
      <c r="O141" s="50"/>
      <c r="P141" s="49">
        <f>SUM(P139:P140)</f>
        <v>0</v>
      </c>
      <c r="Q141" s="496"/>
      <c r="R141" s="49">
        <f>SUM(R139:R140)</f>
        <v>0</v>
      </c>
      <c r="S141" s="963"/>
      <c r="T141" s="51"/>
      <c r="U141" s="52">
        <f>SUM(U139:U140)</f>
        <v>0</v>
      </c>
      <c r="V141" s="52"/>
      <c r="W141" s="52">
        <f>SUM(W139:W140)</f>
        <v>0</v>
      </c>
      <c r="X141" s="52">
        <f t="shared" ref="X141:Y141" si="80">SUM(X139:X140)</f>
        <v>0</v>
      </c>
      <c r="Y141" s="50">
        <f t="shared" si="80"/>
        <v>0</v>
      </c>
      <c r="Z141" s="476"/>
      <c r="AA141" s="975"/>
      <c r="AB141" s="29">
        <f>J141+L141+N141+P141+R141+U141+W141+Y141</f>
        <v>0</v>
      </c>
      <c r="AC141" s="28">
        <f>G141-AB141</f>
        <v>0</v>
      </c>
      <c r="AD141" s="29">
        <f>H141</f>
        <v>0</v>
      </c>
      <c r="AE141" s="30">
        <f>K141+M141+O141+Q141+T141+V141+X141+Z141</f>
        <v>0</v>
      </c>
      <c r="AF141" s="30">
        <f>AD141-AE141</f>
        <v>0</v>
      </c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1:68" ht="69.75" hidden="1" customHeight="1" x14ac:dyDescent="0.5">
      <c r="A142" s="950">
        <v>29101</v>
      </c>
      <c r="B142" s="952" t="s">
        <v>5</v>
      </c>
      <c r="C142" s="954" t="s">
        <v>126</v>
      </c>
      <c r="D142" s="955"/>
      <c r="E142" s="32" t="s">
        <v>12</v>
      </c>
      <c r="F142" s="958"/>
      <c r="G142" s="65">
        <v>0</v>
      </c>
      <c r="H142" s="66"/>
      <c r="I142" s="57"/>
      <c r="J142" s="57"/>
      <c r="K142" s="67"/>
      <c r="L142" s="58"/>
      <c r="M142" s="67"/>
      <c r="N142" s="58">
        <v>0</v>
      </c>
      <c r="O142" s="67"/>
      <c r="P142" s="58"/>
      <c r="Q142" s="497"/>
      <c r="R142" s="58"/>
      <c r="S142" s="938"/>
      <c r="T142" s="507"/>
      <c r="U142" s="60"/>
      <c r="V142" s="68"/>
      <c r="W142" s="60"/>
      <c r="X142" s="68"/>
      <c r="Y142" s="69"/>
      <c r="Z142" s="477"/>
      <c r="AA142" s="949"/>
      <c r="AB142" s="11"/>
      <c r="AC142" s="21"/>
      <c r="AD142" s="11"/>
      <c r="AE142" s="71"/>
      <c r="AF142" s="71"/>
    </row>
    <row r="143" spans="1:68" ht="69.95" hidden="1" customHeight="1" x14ac:dyDescent="0.5">
      <c r="A143" s="930"/>
      <c r="B143" s="933"/>
      <c r="C143" s="935"/>
      <c r="D143" s="936"/>
      <c r="E143" s="13" t="s">
        <v>13</v>
      </c>
      <c r="F143" s="959"/>
      <c r="G143" s="72"/>
      <c r="H143" s="73"/>
      <c r="I143" s="61"/>
      <c r="J143" s="61"/>
      <c r="K143" s="74"/>
      <c r="L143" s="62"/>
      <c r="M143" s="74"/>
      <c r="N143" s="62">
        <v>0</v>
      </c>
      <c r="O143" s="74"/>
      <c r="P143" s="62"/>
      <c r="Q143" s="478"/>
      <c r="R143" s="62"/>
      <c r="S143" s="939"/>
      <c r="T143" s="70"/>
      <c r="U143" s="64"/>
      <c r="V143" s="75"/>
      <c r="W143" s="64"/>
      <c r="X143" s="75"/>
      <c r="Y143" s="76"/>
      <c r="Z143" s="477"/>
      <c r="AA143" s="942"/>
      <c r="AB143" s="11"/>
      <c r="AC143" s="21"/>
      <c r="AD143" s="11"/>
      <c r="AE143" s="71"/>
      <c r="AF143" s="71"/>
    </row>
    <row r="144" spans="1:68" ht="69.95" hidden="1" customHeight="1" thickBot="1" x14ac:dyDescent="0.55000000000000004">
      <c r="A144" s="951"/>
      <c r="B144" s="953"/>
      <c r="C144" s="956"/>
      <c r="D144" s="957"/>
      <c r="E144" s="47" t="s">
        <v>14</v>
      </c>
      <c r="F144" s="960"/>
      <c r="G144" s="48">
        <f>SUM(G142:G143)</f>
        <v>0</v>
      </c>
      <c r="H144" s="48"/>
      <c r="I144" s="49">
        <f>SUM(I142:I143)</f>
        <v>0</v>
      </c>
      <c r="J144" s="49">
        <f>SUM(J142:J143)</f>
        <v>0</v>
      </c>
      <c r="K144" s="50"/>
      <c r="L144" s="49">
        <f>SUM(L142:L143)</f>
        <v>0</v>
      </c>
      <c r="M144" s="50"/>
      <c r="N144" s="49">
        <f>N143+N142</f>
        <v>0</v>
      </c>
      <c r="O144" s="50"/>
      <c r="P144" s="49">
        <f>SUM(P142:P143)</f>
        <v>0</v>
      </c>
      <c r="Q144" s="496"/>
      <c r="R144" s="49">
        <f>SUM(R142:R143)</f>
        <v>0</v>
      </c>
      <c r="S144" s="940"/>
      <c r="T144" s="51"/>
      <c r="U144" s="52">
        <f>SUM(U142:U143)</f>
        <v>0</v>
      </c>
      <c r="V144" s="52"/>
      <c r="W144" s="52">
        <f>SUM(W142:W143)</f>
        <v>0</v>
      </c>
      <c r="X144" s="52"/>
      <c r="Y144" s="50">
        <f t="shared" ref="Y144" si="81">SUM(Y142:Y143)</f>
        <v>0</v>
      </c>
      <c r="Z144" s="476"/>
      <c r="AA144" s="943"/>
      <c r="AB144" s="29">
        <f>J144+L144+N144+P144+R144+U144+W144+Y144</f>
        <v>0</v>
      </c>
      <c r="AC144" s="28">
        <f>G144-AB144</f>
        <v>0</v>
      </c>
      <c r="AD144" s="29">
        <f>H144</f>
        <v>0</v>
      </c>
      <c r="AE144" s="30">
        <f>K144+M144+O144+Q144+T144+V144+X144+Z144</f>
        <v>0</v>
      </c>
      <c r="AF144" s="30">
        <f>AD144-AE144</f>
        <v>0</v>
      </c>
    </row>
    <row r="145" spans="1:68" s="42" customFormat="1" ht="69.75" hidden="1" customHeight="1" x14ac:dyDescent="0.5">
      <c r="A145" s="950">
        <v>29105</v>
      </c>
      <c r="B145" s="952" t="s">
        <v>100</v>
      </c>
      <c r="C145" s="954" t="s">
        <v>118</v>
      </c>
      <c r="D145" s="955"/>
      <c r="E145" s="32" t="s">
        <v>12</v>
      </c>
      <c r="F145" s="958"/>
      <c r="G145" s="65"/>
      <c r="H145" s="66"/>
      <c r="I145" s="57"/>
      <c r="J145" s="57"/>
      <c r="K145" s="67"/>
      <c r="L145" s="58"/>
      <c r="M145" s="67"/>
      <c r="N145" s="58">
        <v>0</v>
      </c>
      <c r="O145" s="67"/>
      <c r="P145" s="58"/>
      <c r="Q145" s="497"/>
      <c r="R145" s="58"/>
      <c r="S145" s="938"/>
      <c r="T145" s="507"/>
      <c r="U145" s="60"/>
      <c r="V145" s="68"/>
      <c r="W145" s="60"/>
      <c r="X145" s="68"/>
      <c r="Y145" s="69"/>
      <c r="Z145" s="477"/>
      <c r="AA145" s="973"/>
      <c r="AB145" s="11"/>
      <c r="AC145" s="21"/>
      <c r="AD145" s="11"/>
      <c r="AE145" s="71"/>
      <c r="AF145" s="7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1:68" s="42" customFormat="1" ht="69.95" hidden="1" customHeight="1" x14ac:dyDescent="0.5">
      <c r="A146" s="930"/>
      <c r="B146" s="933"/>
      <c r="C146" s="935"/>
      <c r="D146" s="936"/>
      <c r="E146" s="13" t="s">
        <v>13</v>
      </c>
      <c r="F146" s="959"/>
      <c r="G146" s="72"/>
      <c r="H146" s="73"/>
      <c r="I146" s="61"/>
      <c r="J146" s="61"/>
      <c r="K146" s="74"/>
      <c r="L146" s="62"/>
      <c r="M146" s="74"/>
      <c r="N146" s="62">
        <v>0</v>
      </c>
      <c r="O146" s="74"/>
      <c r="P146" s="62"/>
      <c r="Q146" s="478"/>
      <c r="R146" s="62"/>
      <c r="S146" s="939"/>
      <c r="T146" s="70"/>
      <c r="U146" s="64"/>
      <c r="V146" s="75"/>
      <c r="W146" s="64"/>
      <c r="X146" s="75"/>
      <c r="Y146" s="76"/>
      <c r="Z146" s="477"/>
      <c r="AA146" s="974"/>
      <c r="AB146" s="11"/>
      <c r="AC146" s="21"/>
      <c r="AD146" s="11"/>
      <c r="AE146" s="71"/>
      <c r="AF146" s="7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1:68" s="42" customFormat="1" ht="69.95" hidden="1" customHeight="1" thickBot="1" x14ac:dyDescent="0.55000000000000004">
      <c r="A147" s="951"/>
      <c r="B147" s="953"/>
      <c r="C147" s="956"/>
      <c r="D147" s="957"/>
      <c r="E147" s="47" t="s">
        <v>14</v>
      </c>
      <c r="F147" s="960"/>
      <c r="G147" s="48">
        <f>SUM(G145:G146)</f>
        <v>0</v>
      </c>
      <c r="H147" s="48"/>
      <c r="I147" s="49">
        <f>SUM(I145:I146)</f>
        <v>0</v>
      </c>
      <c r="J147" s="49">
        <f>SUM(J145:J146)</f>
        <v>0</v>
      </c>
      <c r="K147" s="50"/>
      <c r="L147" s="49">
        <f>SUM(L145:L146)</f>
        <v>0</v>
      </c>
      <c r="M147" s="50"/>
      <c r="N147" s="49">
        <f>N146+N145</f>
        <v>0</v>
      </c>
      <c r="O147" s="50"/>
      <c r="P147" s="49">
        <f>SUM(P145:P146)</f>
        <v>0</v>
      </c>
      <c r="Q147" s="496"/>
      <c r="R147" s="49">
        <f>SUM(R145:R146)</f>
        <v>0</v>
      </c>
      <c r="S147" s="940"/>
      <c r="T147" s="51"/>
      <c r="U147" s="52">
        <f>SUM(U145:U146)</f>
        <v>0</v>
      </c>
      <c r="V147" s="52"/>
      <c r="W147" s="52">
        <f>SUM(W145:W146)</f>
        <v>0</v>
      </c>
      <c r="X147" s="52"/>
      <c r="Y147" s="50">
        <f t="shared" ref="Y147" si="82">SUM(Y145:Y146)</f>
        <v>0</v>
      </c>
      <c r="Z147" s="476"/>
      <c r="AA147" s="975"/>
      <c r="AB147" s="29">
        <f>J147+L147+N147+P147+R147+U147+W147+Y147</f>
        <v>0</v>
      </c>
      <c r="AC147" s="28">
        <f>G147-AB147</f>
        <v>0</v>
      </c>
      <c r="AD147" s="29">
        <f>H147</f>
        <v>0</v>
      </c>
      <c r="AE147" s="30">
        <f>K147+M147+O147+Q147+T147+V147+X147+Z147</f>
        <v>0</v>
      </c>
      <c r="AF147" s="30">
        <f>AD147-AE147</f>
        <v>0</v>
      </c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1:68" ht="69.75" hidden="1" customHeight="1" x14ac:dyDescent="0.5">
      <c r="A148" s="950">
        <v>29106</v>
      </c>
      <c r="B148" s="952" t="s">
        <v>3</v>
      </c>
      <c r="C148" s="992" t="s">
        <v>122</v>
      </c>
      <c r="D148" s="992"/>
      <c r="E148" s="32" t="s">
        <v>12</v>
      </c>
      <c r="F148" s="995"/>
      <c r="G148" s="59">
        <v>0</v>
      </c>
      <c r="H148" s="68"/>
      <c r="I148" s="100"/>
      <c r="J148" s="100"/>
      <c r="K148" s="68"/>
      <c r="L148" s="60"/>
      <c r="M148" s="68"/>
      <c r="N148" s="60">
        <v>0</v>
      </c>
      <c r="O148" s="68"/>
      <c r="P148" s="60"/>
      <c r="Q148" s="497"/>
      <c r="R148" s="58"/>
      <c r="S148" s="989"/>
      <c r="T148" s="507"/>
      <c r="U148" s="60"/>
      <c r="V148" s="68"/>
      <c r="W148" s="60"/>
      <c r="X148" s="68"/>
      <c r="Y148" s="69"/>
      <c r="Z148" s="477"/>
      <c r="AA148" s="973"/>
      <c r="AB148" s="11"/>
      <c r="AC148" s="21"/>
      <c r="AD148" s="11"/>
      <c r="AE148" s="71"/>
      <c r="AF148" s="71"/>
    </row>
    <row r="149" spans="1:68" ht="69.95" hidden="1" customHeight="1" x14ac:dyDescent="0.5">
      <c r="A149" s="930"/>
      <c r="B149" s="933"/>
      <c r="C149" s="993"/>
      <c r="D149" s="993"/>
      <c r="E149" s="13" t="s">
        <v>13</v>
      </c>
      <c r="F149" s="996"/>
      <c r="G149" s="63"/>
      <c r="H149" s="75"/>
      <c r="I149" s="101"/>
      <c r="J149" s="101"/>
      <c r="K149" s="75"/>
      <c r="L149" s="64"/>
      <c r="M149" s="75"/>
      <c r="N149" s="64">
        <v>0</v>
      </c>
      <c r="O149" s="75"/>
      <c r="P149" s="64"/>
      <c r="Q149" s="478"/>
      <c r="R149" s="62"/>
      <c r="S149" s="990"/>
      <c r="T149" s="70"/>
      <c r="U149" s="64"/>
      <c r="V149" s="75"/>
      <c r="W149" s="64"/>
      <c r="X149" s="75"/>
      <c r="Y149" s="76"/>
      <c r="Z149" s="477"/>
      <c r="AA149" s="974"/>
      <c r="AB149" s="11"/>
      <c r="AC149" s="21"/>
      <c r="AD149" s="11"/>
      <c r="AE149" s="71"/>
      <c r="AF149" s="71"/>
    </row>
    <row r="150" spans="1:68" ht="69.95" hidden="1" customHeight="1" thickBot="1" x14ac:dyDescent="0.55000000000000004">
      <c r="A150" s="951"/>
      <c r="B150" s="953"/>
      <c r="C150" s="994"/>
      <c r="D150" s="994"/>
      <c r="E150" s="47" t="s">
        <v>14</v>
      </c>
      <c r="F150" s="997"/>
      <c r="G150" s="51">
        <f>SUM(G148:G149)</f>
        <v>0</v>
      </c>
      <c r="H150" s="52"/>
      <c r="I150" s="52">
        <f>SUM(I148:I149)</f>
        <v>0</v>
      </c>
      <c r="J150" s="52">
        <f>SUM(J148:J149)</f>
        <v>0</v>
      </c>
      <c r="K150" s="52"/>
      <c r="L150" s="52">
        <f>SUM(L148:L149)</f>
        <v>0</v>
      </c>
      <c r="M150" s="52"/>
      <c r="N150" s="52">
        <f>N149+N148</f>
        <v>0</v>
      </c>
      <c r="O150" s="52"/>
      <c r="P150" s="52">
        <f>SUM(P148:P149)</f>
        <v>0</v>
      </c>
      <c r="Q150" s="496"/>
      <c r="R150" s="49">
        <f>SUM(R148:R149)</f>
        <v>0</v>
      </c>
      <c r="S150" s="991"/>
      <c r="T150" s="51"/>
      <c r="U150" s="52">
        <f>SUM(U148:U149)</f>
        <v>0</v>
      </c>
      <c r="V150" s="52"/>
      <c r="W150" s="52">
        <f>SUM(W148:W149)</f>
        <v>0</v>
      </c>
      <c r="X150" s="52">
        <f t="shared" ref="X150:Y150" si="83">SUM(X148:X149)</f>
        <v>0</v>
      </c>
      <c r="Y150" s="50">
        <f t="shared" si="83"/>
        <v>0</v>
      </c>
      <c r="Z150" s="476"/>
      <c r="AA150" s="975"/>
      <c r="AB150" s="29">
        <f>J150+L150+N150+P150+R150+U150+W150+Y150</f>
        <v>0</v>
      </c>
      <c r="AC150" s="28">
        <f>G150-AB150</f>
        <v>0</v>
      </c>
      <c r="AD150" s="29">
        <f>H150</f>
        <v>0</v>
      </c>
      <c r="AE150" s="30">
        <f>K150+M150+O150+Q150+T150+V150+X150+Z150</f>
        <v>0</v>
      </c>
      <c r="AF150" s="30">
        <f>AD150-AE150</f>
        <v>0</v>
      </c>
    </row>
    <row r="151" spans="1:68" s="42" customFormat="1" ht="69.75" hidden="1" customHeight="1" x14ac:dyDescent="0.5">
      <c r="A151" s="950">
        <v>29106</v>
      </c>
      <c r="B151" s="952" t="s">
        <v>62</v>
      </c>
      <c r="C151" s="992" t="s">
        <v>79</v>
      </c>
      <c r="D151" s="992"/>
      <c r="E151" s="32" t="s">
        <v>12</v>
      </c>
      <c r="F151" s="958"/>
      <c r="G151" s="65">
        <v>0</v>
      </c>
      <c r="H151" s="66"/>
      <c r="I151" s="57"/>
      <c r="J151" s="57"/>
      <c r="K151" s="67"/>
      <c r="L151" s="58"/>
      <c r="M151" s="67"/>
      <c r="N151" s="58">
        <v>0</v>
      </c>
      <c r="O151" s="67"/>
      <c r="P151" s="58"/>
      <c r="Q151" s="497"/>
      <c r="R151" s="58"/>
      <c r="S151" s="961"/>
      <c r="T151" s="507"/>
      <c r="U151" s="60"/>
      <c r="V151" s="68"/>
      <c r="W151" s="60"/>
      <c r="X151" s="68"/>
      <c r="Y151" s="69"/>
      <c r="Z151" s="483"/>
      <c r="AA151" s="973"/>
      <c r="AB151" s="103"/>
      <c r="AC151" s="10"/>
      <c r="AD151" s="103"/>
      <c r="AE151" s="104"/>
      <c r="AF151" s="104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</row>
    <row r="152" spans="1:68" s="42" customFormat="1" ht="69.95" hidden="1" customHeight="1" x14ac:dyDescent="0.5">
      <c r="A152" s="930"/>
      <c r="B152" s="933"/>
      <c r="C152" s="993"/>
      <c r="D152" s="993"/>
      <c r="E152" s="13" t="s">
        <v>13</v>
      </c>
      <c r="F152" s="959"/>
      <c r="G152" s="72"/>
      <c r="H152" s="73"/>
      <c r="I152" s="61"/>
      <c r="J152" s="61"/>
      <c r="K152" s="74"/>
      <c r="L152" s="62"/>
      <c r="M152" s="74"/>
      <c r="N152" s="62">
        <v>0</v>
      </c>
      <c r="O152" s="74"/>
      <c r="P152" s="62"/>
      <c r="Q152" s="478"/>
      <c r="R152" s="62"/>
      <c r="S152" s="962"/>
      <c r="T152" s="70"/>
      <c r="U152" s="64"/>
      <c r="V152" s="75"/>
      <c r="W152" s="64"/>
      <c r="X152" s="75"/>
      <c r="Y152" s="76"/>
      <c r="Z152" s="477"/>
      <c r="AA152" s="974"/>
      <c r="AB152" s="11"/>
      <c r="AC152" s="21"/>
      <c r="AD152" s="11"/>
      <c r="AE152" s="71"/>
      <c r="AF152" s="7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</row>
    <row r="153" spans="1:68" s="42" customFormat="1" ht="69.95" hidden="1" customHeight="1" thickBot="1" x14ac:dyDescent="0.55000000000000004">
      <c r="A153" s="951"/>
      <c r="B153" s="953"/>
      <c r="C153" s="994"/>
      <c r="D153" s="994"/>
      <c r="E153" s="47" t="s">
        <v>14</v>
      </c>
      <c r="F153" s="960"/>
      <c r="G153" s="48">
        <f>SUM(G151:G152)</f>
        <v>0</v>
      </c>
      <c r="H153" s="48"/>
      <c r="I153" s="49">
        <f>SUM(I151:I152)</f>
        <v>0</v>
      </c>
      <c r="J153" s="49">
        <f>SUM(J151:J152)</f>
        <v>0</v>
      </c>
      <c r="K153" s="50"/>
      <c r="L153" s="49">
        <f>SUM(L151:L152)</f>
        <v>0</v>
      </c>
      <c r="M153" s="50"/>
      <c r="N153" s="49">
        <f>N152+N151</f>
        <v>0</v>
      </c>
      <c r="O153" s="50"/>
      <c r="P153" s="49">
        <f>SUM(P151:P152)</f>
        <v>0</v>
      </c>
      <c r="Q153" s="496"/>
      <c r="R153" s="49">
        <f>SUM(R151:R152)</f>
        <v>0</v>
      </c>
      <c r="S153" s="963"/>
      <c r="T153" s="51"/>
      <c r="U153" s="52">
        <f>SUM(U151:U152)</f>
        <v>0</v>
      </c>
      <c r="V153" s="52"/>
      <c r="W153" s="52">
        <f>SUM(W151:W152)</f>
        <v>0</v>
      </c>
      <c r="X153" s="52"/>
      <c r="Y153" s="50">
        <f t="shared" ref="Y153" si="84">SUM(Y151:Y152)</f>
        <v>0</v>
      </c>
      <c r="Z153" s="476"/>
      <c r="AA153" s="975"/>
      <c r="AB153" s="29">
        <f>J153+L153+N153+P153+R153+U153+W153+Y153</f>
        <v>0</v>
      </c>
      <c r="AC153" s="28">
        <f>G153-AB153</f>
        <v>0</v>
      </c>
      <c r="AD153" s="29">
        <f>H153</f>
        <v>0</v>
      </c>
      <c r="AE153" s="30">
        <f>K153+M153+O153+Q153+T153+V153+X153+Z153</f>
        <v>0</v>
      </c>
      <c r="AF153" s="30">
        <f>AD153-AE153</f>
        <v>0</v>
      </c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</row>
    <row r="154" spans="1:68" ht="69.75" hidden="1" customHeight="1" x14ac:dyDescent="0.5">
      <c r="A154" s="950">
        <v>29107</v>
      </c>
      <c r="B154" s="952" t="s">
        <v>5</v>
      </c>
      <c r="C154" s="954" t="s">
        <v>139</v>
      </c>
      <c r="D154" s="955"/>
      <c r="E154" s="32" t="s">
        <v>12</v>
      </c>
      <c r="F154" s="958"/>
      <c r="G154" s="65">
        <v>0</v>
      </c>
      <c r="H154" s="66"/>
      <c r="I154" s="57"/>
      <c r="J154" s="57"/>
      <c r="K154" s="67"/>
      <c r="L154" s="58"/>
      <c r="M154" s="67"/>
      <c r="N154" s="58"/>
      <c r="O154" s="67"/>
      <c r="P154" s="58"/>
      <c r="Q154" s="497"/>
      <c r="R154" s="58"/>
      <c r="S154" s="970"/>
      <c r="T154" s="507"/>
      <c r="U154" s="60"/>
      <c r="V154" s="68"/>
      <c r="W154" s="60"/>
      <c r="X154" s="68"/>
      <c r="Y154" s="69"/>
      <c r="Z154" s="483"/>
      <c r="AA154" s="973"/>
      <c r="AB154" s="103"/>
      <c r="AC154" s="10"/>
      <c r="AD154" s="103"/>
      <c r="AE154" s="104"/>
      <c r="AF154" s="104"/>
    </row>
    <row r="155" spans="1:68" ht="69.95" hidden="1" customHeight="1" x14ac:dyDescent="0.5">
      <c r="A155" s="930"/>
      <c r="B155" s="933"/>
      <c r="C155" s="935"/>
      <c r="D155" s="936"/>
      <c r="E155" s="13" t="s">
        <v>13</v>
      </c>
      <c r="F155" s="959"/>
      <c r="G155" s="72"/>
      <c r="H155" s="73"/>
      <c r="I155" s="61"/>
      <c r="J155" s="61"/>
      <c r="K155" s="74"/>
      <c r="L155" s="62"/>
      <c r="M155" s="74"/>
      <c r="N155" s="62"/>
      <c r="O155" s="74"/>
      <c r="P155" s="62"/>
      <c r="Q155" s="478"/>
      <c r="R155" s="62"/>
      <c r="S155" s="971"/>
      <c r="T155" s="70"/>
      <c r="U155" s="64"/>
      <c r="V155" s="75"/>
      <c r="W155" s="64"/>
      <c r="X155" s="75"/>
      <c r="Y155" s="76"/>
      <c r="Z155" s="477"/>
      <c r="AA155" s="974"/>
      <c r="AB155" s="11"/>
      <c r="AC155" s="21"/>
      <c r="AD155" s="11"/>
      <c r="AE155" s="71"/>
      <c r="AF155" s="71"/>
    </row>
    <row r="156" spans="1:68" ht="69.95" hidden="1" customHeight="1" thickBot="1" x14ac:dyDescent="0.55000000000000004">
      <c r="A156" s="951"/>
      <c r="B156" s="953"/>
      <c r="C156" s="956"/>
      <c r="D156" s="957"/>
      <c r="E156" s="47" t="s">
        <v>14</v>
      </c>
      <c r="F156" s="960"/>
      <c r="G156" s="48">
        <f>SUM(G154:G155)</f>
        <v>0</v>
      </c>
      <c r="H156" s="48"/>
      <c r="I156" s="49">
        <f>SUM(I154:I155)</f>
        <v>0</v>
      </c>
      <c r="J156" s="49">
        <f>SUM(J154:J155)</f>
        <v>0</v>
      </c>
      <c r="K156" s="50"/>
      <c r="L156" s="49">
        <f>SUM(L154:L155)</f>
        <v>0</v>
      </c>
      <c r="M156" s="50"/>
      <c r="N156" s="49">
        <f>N155+N154</f>
        <v>0</v>
      </c>
      <c r="O156" s="50"/>
      <c r="P156" s="49">
        <f>SUM(P154:P155)</f>
        <v>0</v>
      </c>
      <c r="Q156" s="496"/>
      <c r="R156" s="49">
        <f>SUM(R154:R155)</f>
        <v>0</v>
      </c>
      <c r="S156" s="972"/>
      <c r="T156" s="51"/>
      <c r="U156" s="52">
        <f>SUM(U154:U155)</f>
        <v>0</v>
      </c>
      <c r="V156" s="52"/>
      <c r="W156" s="52">
        <f>SUM(W154:W155)</f>
        <v>0</v>
      </c>
      <c r="X156" s="52"/>
      <c r="Y156" s="50">
        <f t="shared" ref="Y156" si="85">SUM(Y154:Y155)</f>
        <v>0</v>
      </c>
      <c r="Z156" s="476"/>
      <c r="AA156" s="975"/>
      <c r="AB156" s="29">
        <f>J156+L156+N156+P156+R156+U156+W156+Y156</f>
        <v>0</v>
      </c>
      <c r="AC156" s="28">
        <f>G156-AB156</f>
        <v>0</v>
      </c>
      <c r="AD156" s="29">
        <f>H156</f>
        <v>0</v>
      </c>
      <c r="AE156" s="30">
        <f>K156+M156+O156+Q156+T156+V156+X156+Z156</f>
        <v>0</v>
      </c>
      <c r="AF156" s="30">
        <f>AD156-AE156</f>
        <v>0</v>
      </c>
    </row>
    <row r="157" spans="1:68" ht="69.75" hidden="1" customHeight="1" x14ac:dyDescent="0.5">
      <c r="A157" s="950"/>
      <c r="B157" s="952"/>
      <c r="C157" s="954"/>
      <c r="D157" s="955"/>
      <c r="E157" s="32" t="s">
        <v>12</v>
      </c>
      <c r="F157" s="958"/>
      <c r="G157" s="65"/>
      <c r="H157" s="66"/>
      <c r="I157" s="57"/>
      <c r="J157" s="57"/>
      <c r="K157" s="69"/>
      <c r="L157" s="58"/>
      <c r="M157" s="69"/>
      <c r="N157" s="58">
        <v>0</v>
      </c>
      <c r="O157" s="69"/>
      <c r="P157" s="58"/>
      <c r="Q157" s="503"/>
      <c r="R157" s="58"/>
      <c r="S157" s="984"/>
      <c r="T157" s="59"/>
      <c r="U157" s="60"/>
      <c r="V157" s="60"/>
      <c r="W157" s="60"/>
      <c r="X157" s="60"/>
      <c r="Y157" s="69"/>
      <c r="Z157" s="484"/>
      <c r="AA157" s="494"/>
      <c r="AB157" s="103"/>
      <c r="AC157" s="10"/>
      <c r="AD157" s="103"/>
      <c r="AE157" s="104"/>
      <c r="AF157" s="104"/>
    </row>
    <row r="158" spans="1:68" ht="69.95" hidden="1" customHeight="1" x14ac:dyDescent="0.5">
      <c r="A158" s="930"/>
      <c r="B158" s="933"/>
      <c r="C158" s="935"/>
      <c r="D158" s="936"/>
      <c r="E158" s="13" t="s">
        <v>13</v>
      </c>
      <c r="F158" s="959"/>
      <c r="G158" s="72"/>
      <c r="H158" s="73"/>
      <c r="I158" s="61"/>
      <c r="J158" s="61"/>
      <c r="K158" s="76"/>
      <c r="L158" s="62"/>
      <c r="M158" s="76"/>
      <c r="N158" s="62"/>
      <c r="O158" s="76"/>
      <c r="P158" s="62"/>
      <c r="Q158" s="482"/>
      <c r="R158" s="62"/>
      <c r="S158" s="985"/>
      <c r="T158" s="63"/>
      <c r="U158" s="64"/>
      <c r="V158" s="64"/>
      <c r="W158" s="64"/>
      <c r="X158" s="64"/>
      <c r="Y158" s="76"/>
      <c r="Z158" s="485"/>
      <c r="AA158" s="426"/>
      <c r="AB158" s="11"/>
      <c r="AC158" s="21"/>
      <c r="AD158" s="11"/>
      <c r="AE158" s="71"/>
      <c r="AF158" s="71"/>
    </row>
    <row r="159" spans="1:68" ht="69.95" hidden="1" customHeight="1" thickBot="1" x14ac:dyDescent="0.55000000000000004">
      <c r="A159" s="951"/>
      <c r="B159" s="953"/>
      <c r="C159" s="956"/>
      <c r="D159" s="957"/>
      <c r="E159" s="47" t="s">
        <v>14</v>
      </c>
      <c r="F159" s="960"/>
      <c r="G159" s="48">
        <f>SUM(G157:G158)</f>
        <v>0</v>
      </c>
      <c r="H159" s="105"/>
      <c r="I159" s="49">
        <f>SUM(I157:I158)</f>
        <v>0</v>
      </c>
      <c r="J159" s="49">
        <f>SUM(J157:J158)</f>
        <v>0</v>
      </c>
      <c r="K159" s="50"/>
      <c r="L159" s="49">
        <f>SUM(L157:L158)</f>
        <v>0</v>
      </c>
      <c r="M159" s="50"/>
      <c r="N159" s="49">
        <f>N158+N157</f>
        <v>0</v>
      </c>
      <c r="O159" s="50"/>
      <c r="P159" s="49">
        <f>SUM(P157:P158)</f>
        <v>0</v>
      </c>
      <c r="Q159" s="496"/>
      <c r="R159" s="49">
        <f>SUM(R157:R158)</f>
        <v>0</v>
      </c>
      <c r="S159" s="986"/>
      <c r="T159" s="51"/>
      <c r="U159" s="52">
        <f>SUM(U157:U158)</f>
        <v>0</v>
      </c>
      <c r="V159" s="52"/>
      <c r="W159" s="52">
        <f>SUM(W157:W158)</f>
        <v>0</v>
      </c>
      <c r="X159" s="52">
        <f t="shared" ref="X159:Y159" si="86">SUM(X157:X158)</f>
        <v>0</v>
      </c>
      <c r="Y159" s="50">
        <f t="shared" si="86"/>
        <v>0</v>
      </c>
      <c r="Z159" s="476"/>
      <c r="AA159" s="490"/>
      <c r="AB159" s="29">
        <f>J159+L159+N159+P159+R159+U159+W159+Y159</f>
        <v>0</v>
      </c>
      <c r="AC159" s="28">
        <f>G159-AB159</f>
        <v>0</v>
      </c>
      <c r="AD159" s="29">
        <f>H159</f>
        <v>0</v>
      </c>
      <c r="AE159" s="30">
        <f>K159+M159+O159+Q159+T159+V159+X159+Z159</f>
        <v>0</v>
      </c>
      <c r="AF159" s="30">
        <f>AD159-AE159</f>
        <v>0</v>
      </c>
    </row>
    <row r="160" spans="1:68" s="42" customFormat="1" ht="69.75" hidden="1" customHeight="1" x14ac:dyDescent="0.5">
      <c r="A160" s="950"/>
      <c r="B160" s="952"/>
      <c r="C160" s="954"/>
      <c r="D160" s="955"/>
      <c r="E160" s="32" t="s">
        <v>12</v>
      </c>
      <c r="F160" s="958"/>
      <c r="G160" s="65"/>
      <c r="H160" s="66"/>
      <c r="I160" s="57"/>
      <c r="J160" s="57"/>
      <c r="K160" s="69"/>
      <c r="L160" s="58"/>
      <c r="M160" s="69"/>
      <c r="N160" s="58">
        <v>0</v>
      </c>
      <c r="O160" s="69"/>
      <c r="P160" s="58"/>
      <c r="Q160" s="503"/>
      <c r="R160" s="58"/>
      <c r="S160" s="984"/>
      <c r="T160" s="59"/>
      <c r="U160" s="60"/>
      <c r="V160" s="60"/>
      <c r="W160" s="60"/>
      <c r="X160" s="60"/>
      <c r="Y160" s="69"/>
      <c r="Z160" s="484"/>
      <c r="AA160" s="494"/>
      <c r="AB160" s="103"/>
      <c r="AC160" s="10"/>
      <c r="AD160" s="103"/>
      <c r="AE160" s="104"/>
      <c r="AF160" s="104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</row>
    <row r="161" spans="1:68" s="42" customFormat="1" ht="69.95" hidden="1" customHeight="1" x14ac:dyDescent="0.5">
      <c r="A161" s="930"/>
      <c r="B161" s="933"/>
      <c r="C161" s="935"/>
      <c r="D161" s="936"/>
      <c r="E161" s="13" t="s">
        <v>13</v>
      </c>
      <c r="F161" s="959"/>
      <c r="G161" s="72"/>
      <c r="H161" s="73"/>
      <c r="I161" s="61"/>
      <c r="J161" s="61"/>
      <c r="K161" s="76"/>
      <c r="L161" s="62"/>
      <c r="M161" s="76"/>
      <c r="N161" s="62"/>
      <c r="O161" s="76"/>
      <c r="P161" s="62"/>
      <c r="Q161" s="482"/>
      <c r="R161" s="62"/>
      <c r="S161" s="985"/>
      <c r="T161" s="63"/>
      <c r="U161" s="64"/>
      <c r="V161" s="64"/>
      <c r="W161" s="64"/>
      <c r="X161" s="64"/>
      <c r="Y161" s="76"/>
      <c r="Z161" s="485"/>
      <c r="AA161" s="426"/>
      <c r="AB161" s="11"/>
      <c r="AC161" s="21"/>
      <c r="AD161" s="11"/>
      <c r="AE161" s="71"/>
      <c r="AF161" s="7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</row>
    <row r="162" spans="1:68" s="42" customFormat="1" ht="69.95" hidden="1" customHeight="1" thickBot="1" x14ac:dyDescent="0.55000000000000004">
      <c r="A162" s="951"/>
      <c r="B162" s="953"/>
      <c r="C162" s="956"/>
      <c r="D162" s="957"/>
      <c r="E162" s="47" t="s">
        <v>14</v>
      </c>
      <c r="F162" s="960"/>
      <c r="G162" s="48">
        <f>SUM(G160:G161)</f>
        <v>0</v>
      </c>
      <c r="H162" s="48"/>
      <c r="I162" s="49">
        <f>SUM(I160:I161)</f>
        <v>0</v>
      </c>
      <c r="J162" s="49">
        <f>SUM(J160:J161)</f>
        <v>0</v>
      </c>
      <c r="K162" s="50"/>
      <c r="L162" s="49">
        <f>SUM(L160:L161)</f>
        <v>0</v>
      </c>
      <c r="M162" s="50"/>
      <c r="N162" s="49">
        <f>N161+N160</f>
        <v>0</v>
      </c>
      <c r="O162" s="50"/>
      <c r="P162" s="49">
        <f>SUM(P160:P161)</f>
        <v>0</v>
      </c>
      <c r="Q162" s="496"/>
      <c r="R162" s="49">
        <f>SUM(R160:R161)</f>
        <v>0</v>
      </c>
      <c r="S162" s="986"/>
      <c r="T162" s="51"/>
      <c r="U162" s="52">
        <f>SUM(U160:U161)</f>
        <v>0</v>
      </c>
      <c r="V162" s="52"/>
      <c r="W162" s="52">
        <f>SUM(W160:W161)</f>
        <v>0</v>
      </c>
      <c r="X162" s="52">
        <f t="shared" ref="X162:Y162" si="87">SUM(X160:X161)</f>
        <v>0</v>
      </c>
      <c r="Y162" s="50">
        <f t="shared" si="87"/>
        <v>0</v>
      </c>
      <c r="Z162" s="476"/>
      <c r="AA162" s="490"/>
      <c r="AB162" s="29">
        <f>J162+L162+N162+P162+R162+U162+W162+Y162</f>
        <v>0</v>
      </c>
      <c r="AC162" s="28">
        <f>G162-AB162</f>
        <v>0</v>
      </c>
      <c r="AD162" s="29">
        <f>H162</f>
        <v>0</v>
      </c>
      <c r="AE162" s="30">
        <f>K162+M162+O162+Q162+T162+V162+X162+Z162</f>
        <v>0</v>
      </c>
      <c r="AF162" s="30">
        <f>AD162-AE162</f>
        <v>0</v>
      </c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</row>
    <row r="163" spans="1:68" s="42" customFormat="1" ht="69.75" hidden="1" customHeight="1" x14ac:dyDescent="0.5">
      <c r="A163" s="930">
        <v>29107</v>
      </c>
      <c r="B163" s="933" t="s">
        <v>1</v>
      </c>
      <c r="C163" s="981" t="s">
        <v>178</v>
      </c>
      <c r="D163" s="982"/>
      <c r="E163" s="13" t="s">
        <v>12</v>
      </c>
      <c r="F163" s="983"/>
      <c r="G163" s="72"/>
      <c r="H163" s="73"/>
      <c r="I163" s="61"/>
      <c r="J163" s="61"/>
      <c r="K163" s="74"/>
      <c r="L163" s="62"/>
      <c r="M163" s="74"/>
      <c r="N163" s="62">
        <v>0</v>
      </c>
      <c r="O163" s="74"/>
      <c r="P163" s="62"/>
      <c r="Q163" s="478"/>
      <c r="R163" s="62"/>
      <c r="S163" s="987"/>
      <c r="T163" s="70"/>
      <c r="U163" s="64"/>
      <c r="V163" s="75"/>
      <c r="W163" s="64"/>
      <c r="X163" s="75"/>
      <c r="Y163" s="64"/>
      <c r="Z163" s="478"/>
      <c r="AA163" s="973"/>
      <c r="AB163" s="11"/>
      <c r="AC163" s="21"/>
      <c r="AD163" s="11"/>
      <c r="AE163" s="71"/>
      <c r="AF163" s="7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1:68" s="42" customFormat="1" ht="69.95" hidden="1" customHeight="1" x14ac:dyDescent="0.5">
      <c r="A164" s="930"/>
      <c r="B164" s="933"/>
      <c r="C164" s="935"/>
      <c r="D164" s="936"/>
      <c r="E164" s="13" t="s">
        <v>13</v>
      </c>
      <c r="F164" s="959"/>
      <c r="G164" s="72"/>
      <c r="H164" s="73"/>
      <c r="I164" s="61"/>
      <c r="J164" s="61"/>
      <c r="K164" s="74"/>
      <c r="L164" s="62"/>
      <c r="M164" s="74"/>
      <c r="N164" s="62">
        <v>0</v>
      </c>
      <c r="O164" s="74"/>
      <c r="P164" s="62"/>
      <c r="Q164" s="478"/>
      <c r="R164" s="62"/>
      <c r="S164" s="985"/>
      <c r="T164" s="70"/>
      <c r="U164" s="64"/>
      <c r="V164" s="75"/>
      <c r="W164" s="64"/>
      <c r="X164" s="75"/>
      <c r="Y164" s="64"/>
      <c r="Z164" s="478"/>
      <c r="AA164" s="974"/>
      <c r="AB164" s="11"/>
      <c r="AC164" s="21"/>
      <c r="AD164" s="11"/>
      <c r="AE164" s="71"/>
      <c r="AF164" s="7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1:68" s="42" customFormat="1" ht="69.95" hidden="1" customHeight="1" thickBot="1" x14ac:dyDescent="0.55000000000000004">
      <c r="A165" s="931"/>
      <c r="B165" s="934"/>
      <c r="C165" s="935"/>
      <c r="D165" s="936"/>
      <c r="E165" s="151" t="s">
        <v>14</v>
      </c>
      <c r="F165" s="959"/>
      <c r="G165" s="85">
        <f>SUM(G163:G164)</f>
        <v>0</v>
      </c>
      <c r="H165" s="85"/>
      <c r="I165" s="23">
        <f>SUM(I163:I164)</f>
        <v>0</v>
      </c>
      <c r="J165" s="23">
        <f>SUM(J163:J164)</f>
        <v>0</v>
      </c>
      <c r="K165" s="24"/>
      <c r="L165" s="23">
        <f>SUM(L163:L164)</f>
        <v>0</v>
      </c>
      <c r="M165" s="24"/>
      <c r="N165" s="23">
        <f>N164+N163</f>
        <v>0</v>
      </c>
      <c r="O165" s="24"/>
      <c r="P165" s="23">
        <f>SUM(P163:P164)</f>
        <v>0</v>
      </c>
      <c r="Q165" s="499"/>
      <c r="R165" s="23">
        <f>SUM(R163:R164)</f>
        <v>0</v>
      </c>
      <c r="S165" s="985"/>
      <c r="T165" s="25"/>
      <c r="U165" s="26">
        <f>SUM(U163:U164)</f>
        <v>0</v>
      </c>
      <c r="V165" s="26"/>
      <c r="W165" s="26">
        <f>SUM(W163:W164)</f>
        <v>0</v>
      </c>
      <c r="X165" s="26">
        <f t="shared" ref="X165:Y165" si="88">SUM(X163:X164)</f>
        <v>0</v>
      </c>
      <c r="Y165" s="26">
        <f t="shared" si="88"/>
        <v>0</v>
      </c>
      <c r="Z165" s="479"/>
      <c r="AA165" s="975"/>
      <c r="AB165" s="29">
        <f>J165+L165+N165+P165+R165+U165+W165+Y165</f>
        <v>0</v>
      </c>
      <c r="AC165" s="28">
        <f>G165-AB165</f>
        <v>0</v>
      </c>
      <c r="AD165" s="29">
        <f>H165</f>
        <v>0</v>
      </c>
      <c r="AE165" s="30">
        <f>K165+M165+O165+Q165+T165+V165+X165+Z165</f>
        <v>0</v>
      </c>
      <c r="AF165" s="30">
        <f>AD165-AE165</f>
        <v>0</v>
      </c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1:68" s="42" customFormat="1" ht="69.75" hidden="1" customHeight="1" x14ac:dyDescent="0.5">
      <c r="A166" s="930">
        <v>28201</v>
      </c>
      <c r="B166" s="933" t="s">
        <v>211</v>
      </c>
      <c r="C166" s="981" t="s">
        <v>208</v>
      </c>
      <c r="D166" s="982"/>
      <c r="E166" s="13" t="s">
        <v>12</v>
      </c>
      <c r="F166" s="983"/>
      <c r="G166" s="425"/>
      <c r="H166" s="66"/>
      <c r="I166" s="57"/>
      <c r="J166" s="57"/>
      <c r="K166" s="67"/>
      <c r="L166" s="58"/>
      <c r="M166" s="67"/>
      <c r="N166" s="58">
        <v>0</v>
      </c>
      <c r="O166" s="67"/>
      <c r="P166" s="58"/>
      <c r="Q166" s="497"/>
      <c r="R166" s="58"/>
      <c r="S166" s="984"/>
      <c r="T166" s="507"/>
      <c r="U166" s="60"/>
      <c r="V166" s="68"/>
      <c r="W166" s="60"/>
      <c r="X166" s="68"/>
      <c r="Y166" s="69"/>
      <c r="Z166" s="477"/>
      <c r="AA166" s="973"/>
      <c r="AB166" s="11"/>
      <c r="AC166" s="21"/>
      <c r="AD166" s="11"/>
      <c r="AE166" s="71"/>
      <c r="AF166" s="7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1:68" s="42" customFormat="1" ht="69.95" hidden="1" customHeight="1" x14ac:dyDescent="0.5">
      <c r="A167" s="930"/>
      <c r="B167" s="933"/>
      <c r="C167" s="935"/>
      <c r="D167" s="936"/>
      <c r="E167" s="13" t="s">
        <v>13</v>
      </c>
      <c r="F167" s="959"/>
      <c r="G167" s="426"/>
      <c r="H167" s="73"/>
      <c r="I167" s="61"/>
      <c r="J167" s="61"/>
      <c r="K167" s="74"/>
      <c r="L167" s="62"/>
      <c r="M167" s="74"/>
      <c r="N167" s="62">
        <v>0</v>
      </c>
      <c r="O167" s="74"/>
      <c r="P167" s="62"/>
      <c r="Q167" s="478"/>
      <c r="R167" s="62"/>
      <c r="S167" s="985"/>
      <c r="T167" s="70"/>
      <c r="U167" s="64"/>
      <c r="V167" s="75"/>
      <c r="W167" s="64"/>
      <c r="X167" s="75"/>
      <c r="Y167" s="76"/>
      <c r="Z167" s="477"/>
      <c r="AA167" s="974"/>
      <c r="AB167" s="11"/>
      <c r="AC167" s="21"/>
      <c r="AD167" s="11"/>
      <c r="AE167" s="71"/>
      <c r="AF167" s="7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1:68" s="42" customFormat="1" ht="69.95" hidden="1" customHeight="1" thickBot="1" x14ac:dyDescent="0.55000000000000004">
      <c r="A168" s="931"/>
      <c r="B168" s="934"/>
      <c r="C168" s="935"/>
      <c r="D168" s="936"/>
      <c r="E168" s="151" t="s">
        <v>14</v>
      </c>
      <c r="F168" s="959"/>
      <c r="G168" s="427">
        <f>SUM(G166:G167)</f>
        <v>0</v>
      </c>
      <c r="H168" s="48"/>
      <c r="I168" s="49">
        <f>SUM(I166:I167)</f>
        <v>0</v>
      </c>
      <c r="J168" s="49">
        <f>SUM(J166:J167)</f>
        <v>0</v>
      </c>
      <c r="K168" s="50"/>
      <c r="L168" s="49">
        <f>SUM(L166:L167)</f>
        <v>0</v>
      </c>
      <c r="M168" s="50"/>
      <c r="N168" s="49">
        <f>N167+N166</f>
        <v>0</v>
      </c>
      <c r="O168" s="50"/>
      <c r="P168" s="49">
        <f>SUM(P166:P167)</f>
        <v>0</v>
      </c>
      <c r="Q168" s="496"/>
      <c r="R168" s="49">
        <f>SUM(R166:R167)</f>
        <v>0</v>
      </c>
      <c r="S168" s="986"/>
      <c r="T168" s="51"/>
      <c r="U168" s="52">
        <f>SUM(U166:U167)</f>
        <v>0</v>
      </c>
      <c r="V168" s="52"/>
      <c r="W168" s="52">
        <f>SUM(W166:W167)</f>
        <v>0</v>
      </c>
      <c r="X168" s="52">
        <f t="shared" ref="X168:Y168" si="89">SUM(X166:X167)</f>
        <v>0</v>
      </c>
      <c r="Y168" s="50">
        <f t="shared" si="89"/>
        <v>0</v>
      </c>
      <c r="Z168" s="476"/>
      <c r="AA168" s="975"/>
      <c r="AB168" s="29">
        <f>J168+L168+N168+P168+R168+U168+W168+Y168</f>
        <v>0</v>
      </c>
      <c r="AC168" s="28">
        <f>G168-AB168</f>
        <v>0</v>
      </c>
      <c r="AD168" s="29">
        <f>H168</f>
        <v>0</v>
      </c>
      <c r="AE168" s="30">
        <f>K168+M168+O168+Q168+T168+V168+X168+Z168</f>
        <v>0</v>
      </c>
      <c r="AF168" s="30">
        <f>AD168-AE168</f>
        <v>0</v>
      </c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1:68" ht="69.75" hidden="1" customHeight="1" x14ac:dyDescent="0.5">
      <c r="A169" s="950">
        <v>29307</v>
      </c>
      <c r="B169" s="952" t="s">
        <v>72</v>
      </c>
      <c r="C169" s="954" t="s">
        <v>73</v>
      </c>
      <c r="D169" s="955"/>
      <c r="E169" s="32" t="s">
        <v>12</v>
      </c>
      <c r="F169" s="958"/>
      <c r="G169" s="65"/>
      <c r="H169" s="66"/>
      <c r="I169" s="57"/>
      <c r="J169" s="57"/>
      <c r="K169" s="67"/>
      <c r="L169" s="58"/>
      <c r="M169" s="67"/>
      <c r="N169" s="58"/>
      <c r="O169" s="67"/>
      <c r="P169" s="58"/>
      <c r="Q169" s="497"/>
      <c r="R169" s="58"/>
      <c r="S169" s="970"/>
      <c r="T169" s="507"/>
      <c r="U169" s="60"/>
      <c r="V169" s="68"/>
      <c r="W169" s="60"/>
      <c r="X169" s="68"/>
      <c r="Y169" s="69"/>
      <c r="Z169" s="483"/>
      <c r="AA169" s="973"/>
      <c r="AB169" s="103"/>
      <c r="AC169" s="10"/>
      <c r="AD169" s="103"/>
      <c r="AE169" s="104"/>
      <c r="AF169" s="104"/>
    </row>
    <row r="170" spans="1:68" ht="69.95" hidden="1" customHeight="1" x14ac:dyDescent="0.5">
      <c r="A170" s="930"/>
      <c r="B170" s="933"/>
      <c r="C170" s="935"/>
      <c r="D170" s="936"/>
      <c r="E170" s="13" t="s">
        <v>13</v>
      </c>
      <c r="F170" s="959"/>
      <c r="G170" s="72"/>
      <c r="H170" s="73"/>
      <c r="I170" s="61"/>
      <c r="J170" s="61"/>
      <c r="K170" s="74"/>
      <c r="L170" s="62"/>
      <c r="M170" s="74"/>
      <c r="N170" s="62"/>
      <c r="O170" s="74"/>
      <c r="P170" s="62"/>
      <c r="Q170" s="478"/>
      <c r="R170" s="62"/>
      <c r="S170" s="971"/>
      <c r="T170" s="70"/>
      <c r="U170" s="64"/>
      <c r="V170" s="75"/>
      <c r="W170" s="64"/>
      <c r="X170" s="75"/>
      <c r="Y170" s="76"/>
      <c r="Z170" s="477"/>
      <c r="AA170" s="974"/>
      <c r="AB170" s="11"/>
      <c r="AC170" s="21"/>
      <c r="AD170" s="11"/>
      <c r="AE170" s="71"/>
      <c r="AF170" s="71"/>
    </row>
    <row r="171" spans="1:68" ht="69.95" hidden="1" customHeight="1" thickBot="1" x14ac:dyDescent="0.55000000000000004">
      <c r="A171" s="951"/>
      <c r="B171" s="953"/>
      <c r="C171" s="956"/>
      <c r="D171" s="957"/>
      <c r="E171" s="47" t="s">
        <v>14</v>
      </c>
      <c r="F171" s="960"/>
      <c r="G171" s="48">
        <f>SUM(G169:G170)</f>
        <v>0</v>
      </c>
      <c r="H171" s="48"/>
      <c r="I171" s="49">
        <f>SUM(I169:I170)</f>
        <v>0</v>
      </c>
      <c r="J171" s="49">
        <f>SUM(J169:J170)</f>
        <v>0</v>
      </c>
      <c r="K171" s="50"/>
      <c r="L171" s="49">
        <f>SUM(L169:L170)</f>
        <v>0</v>
      </c>
      <c r="M171" s="50"/>
      <c r="N171" s="49">
        <f>N170+N169</f>
        <v>0</v>
      </c>
      <c r="O171" s="50"/>
      <c r="P171" s="49">
        <f>SUM(P169:P170)</f>
        <v>0</v>
      </c>
      <c r="Q171" s="496"/>
      <c r="R171" s="49">
        <f>SUM(R169:R170)</f>
        <v>0</v>
      </c>
      <c r="S171" s="972"/>
      <c r="T171" s="51"/>
      <c r="U171" s="52">
        <f>SUM(U169:U170)</f>
        <v>0</v>
      </c>
      <c r="V171" s="52"/>
      <c r="W171" s="52">
        <f>SUM(W169:W170)</f>
        <v>0</v>
      </c>
      <c r="X171" s="52">
        <f t="shared" ref="X171:Y171" si="90">SUM(X169:X170)</f>
        <v>0</v>
      </c>
      <c r="Y171" s="50">
        <f t="shared" si="90"/>
        <v>0</v>
      </c>
      <c r="Z171" s="476"/>
      <c r="AA171" s="975"/>
      <c r="AB171" s="29">
        <f>J171+L171+N171+P171+R171+U171+W171+Y171</f>
        <v>0</v>
      </c>
      <c r="AC171" s="28">
        <f>G171-AB171</f>
        <v>0</v>
      </c>
      <c r="AD171" s="29">
        <f>H171</f>
        <v>0</v>
      </c>
      <c r="AE171" s="30">
        <f>K171+M171+O171+Q171+T171+V171+X171+Z171</f>
        <v>0</v>
      </c>
      <c r="AF171" s="30">
        <f>AD171-AE171</f>
        <v>0</v>
      </c>
    </row>
    <row r="172" spans="1:68" ht="69.75" hidden="1" customHeight="1" x14ac:dyDescent="0.5">
      <c r="A172" s="950">
        <v>29401</v>
      </c>
      <c r="B172" s="952" t="s">
        <v>1</v>
      </c>
      <c r="C172" s="954" t="s">
        <v>140</v>
      </c>
      <c r="D172" s="955"/>
      <c r="E172" s="32" t="s">
        <v>12</v>
      </c>
      <c r="F172" s="958"/>
      <c r="G172" s="65"/>
      <c r="H172" s="66"/>
      <c r="I172" s="57"/>
      <c r="J172" s="57"/>
      <c r="K172" s="67"/>
      <c r="L172" s="58"/>
      <c r="M172" s="67"/>
      <c r="N172" s="58"/>
      <c r="O172" s="67"/>
      <c r="P172" s="58"/>
      <c r="Q172" s="497"/>
      <c r="R172" s="58"/>
      <c r="S172" s="970"/>
      <c r="T172" s="507"/>
      <c r="U172" s="60"/>
      <c r="V172" s="68"/>
      <c r="W172" s="60"/>
      <c r="X172" s="68"/>
      <c r="Y172" s="69"/>
      <c r="Z172" s="483"/>
      <c r="AA172" s="973"/>
      <c r="AB172" s="103"/>
      <c r="AC172" s="10"/>
      <c r="AD172" s="103"/>
      <c r="AE172" s="104"/>
      <c r="AF172" s="104"/>
    </row>
    <row r="173" spans="1:68" ht="69.95" hidden="1" customHeight="1" x14ac:dyDescent="0.5">
      <c r="A173" s="930"/>
      <c r="B173" s="933"/>
      <c r="C173" s="935"/>
      <c r="D173" s="936"/>
      <c r="E173" s="13" t="s">
        <v>13</v>
      </c>
      <c r="F173" s="959"/>
      <c r="G173" s="72"/>
      <c r="H173" s="73"/>
      <c r="I173" s="61"/>
      <c r="J173" s="61"/>
      <c r="K173" s="74"/>
      <c r="L173" s="62"/>
      <c r="M173" s="74"/>
      <c r="N173" s="62"/>
      <c r="O173" s="74"/>
      <c r="P173" s="62"/>
      <c r="Q173" s="478"/>
      <c r="R173" s="62"/>
      <c r="S173" s="971"/>
      <c r="T173" s="70"/>
      <c r="U173" s="64"/>
      <c r="V173" s="75"/>
      <c r="W173" s="64"/>
      <c r="X173" s="75"/>
      <c r="Y173" s="76"/>
      <c r="Z173" s="477"/>
      <c r="AA173" s="974"/>
      <c r="AB173" s="11"/>
      <c r="AC173" s="21"/>
      <c r="AD173" s="11"/>
      <c r="AE173" s="71"/>
      <c r="AF173" s="71"/>
    </row>
    <row r="174" spans="1:68" ht="69.95" hidden="1" customHeight="1" thickBot="1" x14ac:dyDescent="0.55000000000000004">
      <c r="A174" s="951"/>
      <c r="B174" s="953"/>
      <c r="C174" s="956"/>
      <c r="D174" s="957"/>
      <c r="E174" s="47" t="s">
        <v>14</v>
      </c>
      <c r="F174" s="960"/>
      <c r="G174" s="48">
        <f>SUM(G172:G173)</f>
        <v>0</v>
      </c>
      <c r="H174" s="48"/>
      <c r="I174" s="49">
        <f>SUM(I172:I173)</f>
        <v>0</v>
      </c>
      <c r="J174" s="49">
        <f>SUM(J172:J173)</f>
        <v>0</v>
      </c>
      <c r="K174" s="50"/>
      <c r="L174" s="49">
        <f>SUM(L172:L173)</f>
        <v>0</v>
      </c>
      <c r="M174" s="50"/>
      <c r="N174" s="49">
        <f>N173+N172</f>
        <v>0</v>
      </c>
      <c r="O174" s="50"/>
      <c r="P174" s="49">
        <f>SUM(P172:P173)</f>
        <v>0</v>
      </c>
      <c r="Q174" s="496"/>
      <c r="R174" s="49">
        <f>SUM(R172:R173)</f>
        <v>0</v>
      </c>
      <c r="S174" s="972"/>
      <c r="T174" s="51"/>
      <c r="U174" s="52">
        <f>SUM(U172:U173)</f>
        <v>0</v>
      </c>
      <c r="V174" s="52"/>
      <c r="W174" s="52">
        <f>SUM(W172:W173)</f>
        <v>0</v>
      </c>
      <c r="X174" s="52"/>
      <c r="Y174" s="50">
        <f t="shared" ref="Y174" si="91">SUM(Y172:Y173)</f>
        <v>0</v>
      </c>
      <c r="Z174" s="476"/>
      <c r="AA174" s="975"/>
      <c r="AB174" s="29">
        <f>J174+L174+N174+P174+R174+U174+W174+Y174</f>
        <v>0</v>
      </c>
      <c r="AC174" s="28">
        <f>G174-AB174</f>
        <v>0</v>
      </c>
      <c r="AD174" s="29">
        <f>H174</f>
        <v>0</v>
      </c>
      <c r="AE174" s="30">
        <f>K174+M174+O174+Q174+T174+V174+X174+Z174</f>
        <v>0</v>
      </c>
      <c r="AF174" s="30">
        <f>AD174-AE174</f>
        <v>0</v>
      </c>
    </row>
    <row r="175" spans="1:68" ht="69.75" hidden="1" customHeight="1" x14ac:dyDescent="0.5">
      <c r="A175" s="950">
        <v>29401</v>
      </c>
      <c r="B175" s="952" t="s">
        <v>57</v>
      </c>
      <c r="C175" s="954" t="s">
        <v>141</v>
      </c>
      <c r="D175" s="955"/>
      <c r="E175" s="32" t="s">
        <v>12</v>
      </c>
      <c r="F175" s="958"/>
      <c r="G175" s="65"/>
      <c r="H175" s="66"/>
      <c r="I175" s="57"/>
      <c r="J175" s="57"/>
      <c r="K175" s="67"/>
      <c r="L175" s="58"/>
      <c r="M175" s="67"/>
      <c r="N175" s="58"/>
      <c r="O175" s="67"/>
      <c r="P175" s="58"/>
      <c r="Q175" s="497"/>
      <c r="R175" s="58"/>
      <c r="S175" s="984"/>
      <c r="T175" s="507"/>
      <c r="U175" s="60"/>
      <c r="V175" s="68"/>
      <c r="W175" s="60"/>
      <c r="X175" s="68"/>
      <c r="Y175" s="69"/>
      <c r="Z175" s="483"/>
      <c r="AA175" s="973"/>
      <c r="AB175" s="103"/>
      <c r="AC175" s="10"/>
      <c r="AD175" s="103"/>
      <c r="AE175" s="104"/>
      <c r="AF175" s="104"/>
    </row>
    <row r="176" spans="1:68" ht="69.95" hidden="1" customHeight="1" x14ac:dyDescent="0.5">
      <c r="A176" s="930"/>
      <c r="B176" s="933"/>
      <c r="C176" s="935"/>
      <c r="D176" s="936"/>
      <c r="E176" s="13" t="s">
        <v>13</v>
      </c>
      <c r="F176" s="959"/>
      <c r="G176" s="72"/>
      <c r="H176" s="73"/>
      <c r="I176" s="61"/>
      <c r="J176" s="61"/>
      <c r="K176" s="74"/>
      <c r="L176" s="62"/>
      <c r="M176" s="74"/>
      <c r="N176" s="62"/>
      <c r="O176" s="74"/>
      <c r="P176" s="62"/>
      <c r="Q176" s="478"/>
      <c r="R176" s="62"/>
      <c r="S176" s="985"/>
      <c r="T176" s="70"/>
      <c r="U176" s="64"/>
      <c r="V176" s="75"/>
      <c r="W176" s="64"/>
      <c r="X176" s="75"/>
      <c r="Y176" s="76"/>
      <c r="Z176" s="477"/>
      <c r="AA176" s="974"/>
      <c r="AB176" s="11"/>
      <c r="AC176" s="21"/>
      <c r="AD176" s="11"/>
      <c r="AE176" s="71"/>
      <c r="AF176" s="71"/>
    </row>
    <row r="177" spans="1:32" ht="69.95" hidden="1" customHeight="1" thickBot="1" x14ac:dyDescent="0.55000000000000004">
      <c r="A177" s="951"/>
      <c r="B177" s="953"/>
      <c r="C177" s="956"/>
      <c r="D177" s="957"/>
      <c r="E177" s="47" t="s">
        <v>14</v>
      </c>
      <c r="F177" s="960"/>
      <c r="G177" s="48">
        <f>SUM(G175:G176)</f>
        <v>0</v>
      </c>
      <c r="H177" s="48">
        <v>0</v>
      </c>
      <c r="I177" s="49">
        <f>SUM(I175:I176)</f>
        <v>0</v>
      </c>
      <c r="J177" s="49">
        <f>SUM(J175:J176)</f>
        <v>0</v>
      </c>
      <c r="K177" s="50"/>
      <c r="L177" s="49">
        <f>SUM(L175:L176)</f>
        <v>0</v>
      </c>
      <c r="M177" s="50"/>
      <c r="N177" s="49">
        <f>N176+N175</f>
        <v>0</v>
      </c>
      <c r="O177" s="50"/>
      <c r="P177" s="49">
        <f>SUM(P175:P176)</f>
        <v>0</v>
      </c>
      <c r="Q177" s="496"/>
      <c r="R177" s="49">
        <f>SUM(R175:R176)</f>
        <v>0</v>
      </c>
      <c r="S177" s="986"/>
      <c r="T177" s="51"/>
      <c r="U177" s="52">
        <f>SUM(U175:U176)</f>
        <v>0</v>
      </c>
      <c r="V177" s="52"/>
      <c r="W177" s="52">
        <f>SUM(W175:W176)</f>
        <v>0</v>
      </c>
      <c r="X177" s="52">
        <f t="shared" ref="X177:Y177" si="92">SUM(X175:X176)</f>
        <v>0</v>
      </c>
      <c r="Y177" s="50">
        <f t="shared" si="92"/>
        <v>0</v>
      </c>
      <c r="Z177" s="476"/>
      <c r="AA177" s="975"/>
      <c r="AB177" s="29">
        <f>J177+L177+N177+P177+R177+U177+W177+Y177</f>
        <v>0</v>
      </c>
      <c r="AC177" s="28">
        <f>G177-AB177</f>
        <v>0</v>
      </c>
      <c r="AD177" s="29">
        <f>H177</f>
        <v>0</v>
      </c>
      <c r="AE177" s="30">
        <f>K177+M177+O177+Q177+T177+V177+X177+Z177</f>
        <v>0</v>
      </c>
      <c r="AF177" s="30">
        <f>AD177-AE177</f>
        <v>0</v>
      </c>
    </row>
    <row r="178" spans="1:32" ht="69.75" hidden="1" customHeight="1" x14ac:dyDescent="0.5">
      <c r="A178" s="950">
        <v>29605</v>
      </c>
      <c r="B178" s="952" t="s">
        <v>58</v>
      </c>
      <c r="C178" s="954" t="s">
        <v>177</v>
      </c>
      <c r="D178" s="955"/>
      <c r="E178" s="32" t="s">
        <v>12</v>
      </c>
      <c r="F178" s="958"/>
      <c r="G178" s="65"/>
      <c r="H178" s="66"/>
      <c r="I178" s="57"/>
      <c r="J178" s="57"/>
      <c r="K178" s="67"/>
      <c r="L178" s="58"/>
      <c r="M178" s="67"/>
      <c r="N178" s="58"/>
      <c r="O178" s="67"/>
      <c r="P178" s="58"/>
      <c r="Q178" s="497"/>
      <c r="R178" s="58"/>
      <c r="S178" s="970"/>
      <c r="T178" s="507"/>
      <c r="U178" s="60"/>
      <c r="V178" s="68"/>
      <c r="W178" s="60"/>
      <c r="X178" s="68"/>
      <c r="Y178" s="69"/>
      <c r="Z178" s="483"/>
      <c r="AA178" s="973"/>
      <c r="AB178" s="103"/>
      <c r="AC178" s="10"/>
      <c r="AD178" s="103"/>
      <c r="AE178" s="104"/>
      <c r="AF178" s="104"/>
    </row>
    <row r="179" spans="1:32" ht="69.95" hidden="1" customHeight="1" x14ac:dyDescent="0.5">
      <c r="A179" s="930"/>
      <c r="B179" s="933"/>
      <c r="C179" s="935"/>
      <c r="D179" s="936"/>
      <c r="E179" s="13" t="s">
        <v>13</v>
      </c>
      <c r="F179" s="959"/>
      <c r="G179" s="72"/>
      <c r="H179" s="73"/>
      <c r="I179" s="61"/>
      <c r="J179" s="61"/>
      <c r="K179" s="74"/>
      <c r="L179" s="62"/>
      <c r="M179" s="74"/>
      <c r="N179" s="62"/>
      <c r="O179" s="74"/>
      <c r="P179" s="62"/>
      <c r="Q179" s="478"/>
      <c r="R179" s="62"/>
      <c r="S179" s="971"/>
      <c r="T179" s="70"/>
      <c r="U179" s="64"/>
      <c r="V179" s="75"/>
      <c r="W179" s="64"/>
      <c r="X179" s="75"/>
      <c r="Y179" s="76"/>
      <c r="Z179" s="477"/>
      <c r="AA179" s="974"/>
      <c r="AB179" s="11"/>
      <c r="AC179" s="21"/>
      <c r="AD179" s="11"/>
      <c r="AE179" s="71"/>
      <c r="AF179" s="71"/>
    </row>
    <row r="180" spans="1:32" ht="69.95" hidden="1" customHeight="1" thickBot="1" x14ac:dyDescent="0.55000000000000004">
      <c r="A180" s="951"/>
      <c r="B180" s="953"/>
      <c r="C180" s="956"/>
      <c r="D180" s="957"/>
      <c r="E180" s="47" t="s">
        <v>14</v>
      </c>
      <c r="F180" s="960"/>
      <c r="G180" s="48">
        <f>SUM(G178:G179)</f>
        <v>0</v>
      </c>
      <c r="H180" s="48"/>
      <c r="I180" s="49">
        <f>SUM(I178:I179)</f>
        <v>0</v>
      </c>
      <c r="J180" s="49">
        <f>SUM(J178:J179)</f>
        <v>0</v>
      </c>
      <c r="K180" s="50"/>
      <c r="L180" s="49">
        <f>SUM(L178:L179)</f>
        <v>0</v>
      </c>
      <c r="M180" s="50"/>
      <c r="N180" s="49">
        <f>N179+N178</f>
        <v>0</v>
      </c>
      <c r="O180" s="50"/>
      <c r="P180" s="49">
        <f>SUM(P178:P179)</f>
        <v>0</v>
      </c>
      <c r="Q180" s="496"/>
      <c r="R180" s="49">
        <f>SUM(R178:R179)</f>
        <v>0</v>
      </c>
      <c r="S180" s="972"/>
      <c r="T180" s="51"/>
      <c r="U180" s="52">
        <f>SUM(U178:U179)</f>
        <v>0</v>
      </c>
      <c r="V180" s="52"/>
      <c r="W180" s="52">
        <f>SUM(W178:W179)</f>
        <v>0</v>
      </c>
      <c r="X180" s="52"/>
      <c r="Y180" s="50">
        <f t="shared" ref="Y180" si="93">SUM(Y178:Y179)</f>
        <v>0</v>
      </c>
      <c r="Z180" s="476"/>
      <c r="AA180" s="975"/>
      <c r="AB180" s="29">
        <f>J180+L180+N180+P180+R180+U180+W180+Y180</f>
        <v>0</v>
      </c>
      <c r="AC180" s="28">
        <f>G180-AB180</f>
        <v>0</v>
      </c>
      <c r="AD180" s="29">
        <f>H180</f>
        <v>0</v>
      </c>
      <c r="AE180" s="30">
        <f>K180+M180+O180+Q180+T180+V180+X180+Z180</f>
        <v>0</v>
      </c>
      <c r="AF180" s="30">
        <f>AD180-AE180</f>
        <v>0</v>
      </c>
    </row>
    <row r="181" spans="1:32" ht="69.75" hidden="1" customHeight="1" x14ac:dyDescent="0.5">
      <c r="A181" s="950">
        <v>30101</v>
      </c>
      <c r="B181" s="952" t="s">
        <v>1</v>
      </c>
      <c r="C181" s="954" t="s">
        <v>142</v>
      </c>
      <c r="D181" s="955"/>
      <c r="E181" s="32" t="s">
        <v>12</v>
      </c>
      <c r="F181" s="958"/>
      <c r="G181" s="65"/>
      <c r="H181" s="66"/>
      <c r="I181" s="57"/>
      <c r="J181" s="57"/>
      <c r="K181" s="67"/>
      <c r="L181" s="58"/>
      <c r="M181" s="67"/>
      <c r="N181" s="58"/>
      <c r="O181" s="67"/>
      <c r="P181" s="58"/>
      <c r="Q181" s="497"/>
      <c r="R181" s="58"/>
      <c r="S181" s="938"/>
      <c r="T181" s="507"/>
      <c r="U181" s="60"/>
      <c r="V181" s="68"/>
      <c r="W181" s="60"/>
      <c r="X181" s="68"/>
      <c r="Y181" s="69"/>
      <c r="Z181" s="483"/>
      <c r="AA181" s="973"/>
      <c r="AB181" s="103"/>
      <c r="AC181" s="10"/>
      <c r="AD181" s="103"/>
      <c r="AE181" s="104"/>
      <c r="AF181" s="104"/>
    </row>
    <row r="182" spans="1:32" ht="69.95" hidden="1" customHeight="1" x14ac:dyDescent="0.5">
      <c r="A182" s="930"/>
      <c r="B182" s="933"/>
      <c r="C182" s="935"/>
      <c r="D182" s="936"/>
      <c r="E182" s="13" t="s">
        <v>13</v>
      </c>
      <c r="F182" s="959"/>
      <c r="G182" s="72"/>
      <c r="H182" s="73"/>
      <c r="I182" s="61"/>
      <c r="J182" s="61"/>
      <c r="K182" s="74"/>
      <c r="L182" s="62"/>
      <c r="M182" s="74"/>
      <c r="N182" s="62"/>
      <c r="O182" s="74"/>
      <c r="P182" s="62"/>
      <c r="Q182" s="478"/>
      <c r="R182" s="62"/>
      <c r="S182" s="939"/>
      <c r="T182" s="70"/>
      <c r="U182" s="64"/>
      <c r="V182" s="75"/>
      <c r="W182" s="64"/>
      <c r="X182" s="75"/>
      <c r="Y182" s="76"/>
      <c r="Z182" s="477"/>
      <c r="AA182" s="974"/>
      <c r="AB182" s="11"/>
      <c r="AC182" s="21"/>
      <c r="AD182" s="11"/>
      <c r="AE182" s="71"/>
      <c r="AF182" s="71"/>
    </row>
    <row r="183" spans="1:32" ht="69.95" hidden="1" customHeight="1" thickBot="1" x14ac:dyDescent="0.55000000000000004">
      <c r="A183" s="951"/>
      <c r="B183" s="953"/>
      <c r="C183" s="956"/>
      <c r="D183" s="957"/>
      <c r="E183" s="47" t="s">
        <v>14</v>
      </c>
      <c r="F183" s="960"/>
      <c r="G183" s="48">
        <f>SUM(G181:G182)</f>
        <v>0</v>
      </c>
      <c r="H183" s="48">
        <v>0</v>
      </c>
      <c r="I183" s="49">
        <f>SUM(I181:I182)</f>
        <v>0</v>
      </c>
      <c r="J183" s="49">
        <f>SUM(J181:J182)</f>
        <v>0</v>
      </c>
      <c r="K183" s="50"/>
      <c r="L183" s="49">
        <f>SUM(L181:L182)</f>
        <v>0</v>
      </c>
      <c r="M183" s="50"/>
      <c r="N183" s="49">
        <f>N182+N181</f>
        <v>0</v>
      </c>
      <c r="O183" s="50"/>
      <c r="P183" s="49">
        <f>SUM(P181:P182)</f>
        <v>0</v>
      </c>
      <c r="Q183" s="496"/>
      <c r="R183" s="49">
        <f>SUM(R181:R182)</f>
        <v>0</v>
      </c>
      <c r="S183" s="940"/>
      <c r="T183" s="51"/>
      <c r="U183" s="52">
        <f>SUM(U181:U182)</f>
        <v>0</v>
      </c>
      <c r="V183" s="52"/>
      <c r="W183" s="52">
        <f>SUM(W181:W182)</f>
        <v>0</v>
      </c>
      <c r="X183" s="52">
        <f t="shared" ref="X183:Y183" si="94">SUM(X181:X182)</f>
        <v>0</v>
      </c>
      <c r="Y183" s="50">
        <f t="shared" si="94"/>
        <v>0</v>
      </c>
      <c r="Z183" s="476"/>
      <c r="AA183" s="975"/>
      <c r="AB183" s="29">
        <f>J183+L183+N183+P183+R183+U183+W183+Y183</f>
        <v>0</v>
      </c>
      <c r="AC183" s="28">
        <f>G183-AB183</f>
        <v>0</v>
      </c>
      <c r="AD183" s="29">
        <f>H183</f>
        <v>0</v>
      </c>
      <c r="AE183" s="30">
        <f>K183+M183+O183+Q183+T183+V183+X183+Z183</f>
        <v>0</v>
      </c>
      <c r="AF183" s="30">
        <f>AD183-AE183</f>
        <v>0</v>
      </c>
    </row>
    <row r="184" spans="1:32" ht="69.75" hidden="1" customHeight="1" x14ac:dyDescent="0.5">
      <c r="A184" s="950">
        <v>30401</v>
      </c>
      <c r="B184" s="952" t="s">
        <v>1</v>
      </c>
      <c r="C184" s="954" t="s">
        <v>89</v>
      </c>
      <c r="D184" s="955"/>
      <c r="E184" s="32" t="s">
        <v>12</v>
      </c>
      <c r="F184" s="958"/>
      <c r="G184" s="65">
        <v>0</v>
      </c>
      <c r="H184" s="66"/>
      <c r="I184" s="57"/>
      <c r="J184" s="57"/>
      <c r="K184" s="67"/>
      <c r="L184" s="58"/>
      <c r="M184" s="67"/>
      <c r="N184" s="58"/>
      <c r="O184" s="67"/>
      <c r="P184" s="58"/>
      <c r="Q184" s="497"/>
      <c r="R184" s="58"/>
      <c r="S184" s="938"/>
      <c r="T184" s="507"/>
      <c r="U184" s="60"/>
      <c r="V184" s="68"/>
      <c r="W184" s="60"/>
      <c r="X184" s="68"/>
      <c r="Y184" s="69"/>
      <c r="Z184" s="483"/>
      <c r="AA184" s="973"/>
      <c r="AB184" s="103"/>
      <c r="AC184" s="10"/>
      <c r="AD184" s="103"/>
      <c r="AE184" s="104"/>
      <c r="AF184" s="104"/>
    </row>
    <row r="185" spans="1:32" ht="69.95" hidden="1" customHeight="1" x14ac:dyDescent="0.5">
      <c r="A185" s="930"/>
      <c r="B185" s="933"/>
      <c r="C185" s="935"/>
      <c r="D185" s="936"/>
      <c r="E185" s="13" t="s">
        <v>13</v>
      </c>
      <c r="F185" s="959"/>
      <c r="G185" s="72"/>
      <c r="H185" s="73"/>
      <c r="I185" s="61"/>
      <c r="J185" s="61"/>
      <c r="K185" s="74"/>
      <c r="L185" s="62"/>
      <c r="M185" s="74"/>
      <c r="N185" s="62"/>
      <c r="O185" s="74"/>
      <c r="P185" s="62"/>
      <c r="Q185" s="478"/>
      <c r="R185" s="62"/>
      <c r="S185" s="939"/>
      <c r="T185" s="70"/>
      <c r="U185" s="64"/>
      <c r="V185" s="75"/>
      <c r="W185" s="64"/>
      <c r="X185" s="75"/>
      <c r="Y185" s="76"/>
      <c r="Z185" s="477"/>
      <c r="AA185" s="974"/>
      <c r="AB185" s="11"/>
      <c r="AC185" s="21"/>
      <c r="AD185" s="11"/>
      <c r="AE185" s="71"/>
      <c r="AF185" s="71"/>
    </row>
    <row r="186" spans="1:32" ht="69.95" hidden="1" customHeight="1" thickBot="1" x14ac:dyDescent="0.55000000000000004">
      <c r="A186" s="951"/>
      <c r="B186" s="953"/>
      <c r="C186" s="956"/>
      <c r="D186" s="957"/>
      <c r="E186" s="47" t="s">
        <v>14</v>
      </c>
      <c r="F186" s="960"/>
      <c r="G186" s="48">
        <f>SUM(G184:G185)</f>
        <v>0</v>
      </c>
      <c r="H186" s="48"/>
      <c r="I186" s="49">
        <f>SUM(I184:I185)</f>
        <v>0</v>
      </c>
      <c r="J186" s="49">
        <f>SUM(J184:J185)</f>
        <v>0</v>
      </c>
      <c r="K186" s="50"/>
      <c r="L186" s="49">
        <f>SUM(L184:L185)</f>
        <v>0</v>
      </c>
      <c r="M186" s="50"/>
      <c r="N186" s="49">
        <f>N185+N184</f>
        <v>0</v>
      </c>
      <c r="O186" s="50"/>
      <c r="P186" s="49">
        <f>SUM(P184:P185)</f>
        <v>0</v>
      </c>
      <c r="Q186" s="496"/>
      <c r="R186" s="49">
        <f>SUM(R184:R185)</f>
        <v>0</v>
      </c>
      <c r="S186" s="940"/>
      <c r="T186" s="51"/>
      <c r="U186" s="52">
        <f>SUM(U184:U185)</f>
        <v>0</v>
      </c>
      <c r="V186" s="52"/>
      <c r="W186" s="52">
        <f>SUM(W184:W185)</f>
        <v>0</v>
      </c>
      <c r="X186" s="52">
        <f t="shared" ref="X186:Y186" si="95">SUM(X184:X185)</f>
        <v>0</v>
      </c>
      <c r="Y186" s="50">
        <f t="shared" si="95"/>
        <v>0</v>
      </c>
      <c r="Z186" s="476"/>
      <c r="AA186" s="975"/>
      <c r="AB186" s="29">
        <f>J186+L186+N186+P186+R186+U186+W186+Y186</f>
        <v>0</v>
      </c>
      <c r="AC186" s="28">
        <f>G186-AB186</f>
        <v>0</v>
      </c>
      <c r="AD186" s="29">
        <f>H186</f>
        <v>0</v>
      </c>
      <c r="AE186" s="30">
        <f>K186+M186+O186+Q186+T186+V186+X186+Z186</f>
        <v>0</v>
      </c>
      <c r="AF186" s="30">
        <f>AD186-AE186</f>
        <v>0</v>
      </c>
    </row>
    <row r="187" spans="1:32" ht="69.75" hidden="1" customHeight="1" x14ac:dyDescent="0.5">
      <c r="A187" s="950">
        <v>30407</v>
      </c>
      <c r="B187" s="952" t="s">
        <v>83</v>
      </c>
      <c r="C187" s="954" t="s">
        <v>101</v>
      </c>
      <c r="D187" s="955"/>
      <c r="E187" s="32" t="s">
        <v>12</v>
      </c>
      <c r="F187" s="958"/>
      <c r="G187" s="65"/>
      <c r="H187" s="66"/>
      <c r="I187" s="57"/>
      <c r="J187" s="57"/>
      <c r="K187" s="67"/>
      <c r="L187" s="58"/>
      <c r="M187" s="67"/>
      <c r="N187" s="58"/>
      <c r="O187" s="67"/>
      <c r="P187" s="58"/>
      <c r="Q187" s="497"/>
      <c r="R187" s="58"/>
      <c r="S187" s="938"/>
      <c r="T187" s="507"/>
      <c r="U187" s="60"/>
      <c r="V187" s="68"/>
      <c r="W187" s="60"/>
      <c r="X187" s="68"/>
      <c r="Y187" s="69"/>
      <c r="Z187" s="483"/>
      <c r="AA187" s="491"/>
      <c r="AB187" s="103"/>
      <c r="AC187" s="10"/>
      <c r="AD187" s="103"/>
      <c r="AE187" s="104"/>
      <c r="AF187" s="104"/>
    </row>
    <row r="188" spans="1:32" ht="69.95" hidden="1" customHeight="1" x14ac:dyDescent="0.5">
      <c r="A188" s="930"/>
      <c r="B188" s="933"/>
      <c r="C188" s="935"/>
      <c r="D188" s="936"/>
      <c r="E188" s="13" t="s">
        <v>13</v>
      </c>
      <c r="F188" s="959"/>
      <c r="G188" s="72"/>
      <c r="H188" s="73"/>
      <c r="I188" s="61"/>
      <c r="J188" s="61"/>
      <c r="K188" s="74"/>
      <c r="L188" s="62"/>
      <c r="M188" s="74"/>
      <c r="N188" s="62"/>
      <c r="O188" s="74"/>
      <c r="P188" s="62"/>
      <c r="Q188" s="478"/>
      <c r="R188" s="62"/>
      <c r="S188" s="939"/>
      <c r="T188" s="70"/>
      <c r="U188" s="64"/>
      <c r="V188" s="75"/>
      <c r="W188" s="64"/>
      <c r="X188" s="75"/>
      <c r="Y188" s="76"/>
      <c r="Z188" s="477"/>
      <c r="AA188" s="492"/>
      <c r="AB188" s="11"/>
      <c r="AC188" s="21"/>
      <c r="AD188" s="11"/>
      <c r="AE188" s="71"/>
      <c r="AF188" s="71"/>
    </row>
    <row r="189" spans="1:32" ht="69.95" hidden="1" customHeight="1" thickBot="1" x14ac:dyDescent="0.55000000000000004">
      <c r="A189" s="951"/>
      <c r="B189" s="953"/>
      <c r="C189" s="956"/>
      <c r="D189" s="957"/>
      <c r="E189" s="47" t="s">
        <v>14</v>
      </c>
      <c r="F189" s="960"/>
      <c r="G189" s="48">
        <f>SUM(G187:G188)</f>
        <v>0</v>
      </c>
      <c r="H189" s="48"/>
      <c r="I189" s="49">
        <f>SUM(I187:I188)</f>
        <v>0</v>
      </c>
      <c r="J189" s="49">
        <f>SUM(J187:J188)</f>
        <v>0</v>
      </c>
      <c r="K189" s="50"/>
      <c r="L189" s="49">
        <f>SUM(L187:L188)</f>
        <v>0</v>
      </c>
      <c r="M189" s="50"/>
      <c r="N189" s="49">
        <f>N188+N187</f>
        <v>0</v>
      </c>
      <c r="O189" s="50"/>
      <c r="P189" s="49">
        <f>SUM(P187:P188)</f>
        <v>0</v>
      </c>
      <c r="Q189" s="496"/>
      <c r="R189" s="49">
        <f>SUM(R187:R188)</f>
        <v>0</v>
      </c>
      <c r="S189" s="940"/>
      <c r="T189" s="51"/>
      <c r="U189" s="52">
        <f>SUM(U187:U188)</f>
        <v>0</v>
      </c>
      <c r="V189" s="52"/>
      <c r="W189" s="52">
        <f>SUM(W187:W188)</f>
        <v>0</v>
      </c>
      <c r="X189" s="52"/>
      <c r="Y189" s="50">
        <f t="shared" ref="Y189" si="96">SUM(Y187:Y188)</f>
        <v>0</v>
      </c>
      <c r="Z189" s="476"/>
      <c r="AA189" s="493"/>
      <c r="AB189" s="29">
        <f>J189+L189+N189+P189+R189+U189+W189+Y189</f>
        <v>0</v>
      </c>
      <c r="AC189" s="28">
        <f>G189-AB189</f>
        <v>0</v>
      </c>
      <c r="AD189" s="29">
        <f>H189</f>
        <v>0</v>
      </c>
      <c r="AE189" s="30">
        <f>K189+M189+O189+Q189+T189+V189+X189+Z189</f>
        <v>0</v>
      </c>
      <c r="AF189" s="30">
        <f>AD189-AE189</f>
        <v>0</v>
      </c>
    </row>
    <row r="190" spans="1:32" ht="69.75" hidden="1" customHeight="1" x14ac:dyDescent="0.5">
      <c r="A190" s="950">
        <v>30401</v>
      </c>
      <c r="B190" s="952" t="s">
        <v>1</v>
      </c>
      <c r="C190" s="954" t="s">
        <v>165</v>
      </c>
      <c r="D190" s="955"/>
      <c r="E190" s="32" t="s">
        <v>12</v>
      </c>
      <c r="F190" s="958"/>
      <c r="G190" s="65"/>
      <c r="H190" s="66"/>
      <c r="I190" s="57"/>
      <c r="J190" s="57"/>
      <c r="K190" s="67"/>
      <c r="L190" s="58"/>
      <c r="M190" s="67"/>
      <c r="N190" s="58"/>
      <c r="O190" s="67"/>
      <c r="P190" s="58"/>
      <c r="Q190" s="497"/>
      <c r="R190" s="58"/>
      <c r="S190" s="961"/>
      <c r="T190" s="507"/>
      <c r="U190" s="60"/>
      <c r="V190" s="68"/>
      <c r="W190" s="60"/>
      <c r="X190" s="68"/>
      <c r="Y190" s="69"/>
      <c r="Z190" s="483"/>
      <c r="AA190" s="973"/>
      <c r="AB190" s="103"/>
      <c r="AC190" s="10"/>
      <c r="AD190" s="103"/>
      <c r="AE190" s="104"/>
      <c r="AF190" s="104"/>
    </row>
    <row r="191" spans="1:32" ht="69.95" hidden="1" customHeight="1" x14ac:dyDescent="0.5">
      <c r="A191" s="930"/>
      <c r="B191" s="933"/>
      <c r="C191" s="935"/>
      <c r="D191" s="936"/>
      <c r="E191" s="13" t="s">
        <v>13</v>
      </c>
      <c r="F191" s="959"/>
      <c r="G191" s="72"/>
      <c r="H191" s="73"/>
      <c r="I191" s="61"/>
      <c r="J191" s="61"/>
      <c r="K191" s="74"/>
      <c r="L191" s="62"/>
      <c r="M191" s="74"/>
      <c r="N191" s="62"/>
      <c r="O191" s="74"/>
      <c r="P191" s="62"/>
      <c r="Q191" s="478"/>
      <c r="R191" s="62"/>
      <c r="S191" s="962"/>
      <c r="T191" s="70"/>
      <c r="U191" s="64"/>
      <c r="V191" s="75"/>
      <c r="W191" s="64"/>
      <c r="X191" s="75"/>
      <c r="Y191" s="76"/>
      <c r="Z191" s="477"/>
      <c r="AA191" s="974"/>
      <c r="AB191" s="11"/>
      <c r="AC191" s="21"/>
      <c r="AD191" s="11"/>
      <c r="AE191" s="71"/>
      <c r="AF191" s="71"/>
    </row>
    <row r="192" spans="1:32" ht="69.95" hidden="1" customHeight="1" thickBot="1" x14ac:dyDescent="0.55000000000000004">
      <c r="A192" s="951"/>
      <c r="B192" s="953"/>
      <c r="C192" s="956"/>
      <c r="D192" s="957"/>
      <c r="E192" s="47" t="s">
        <v>14</v>
      </c>
      <c r="F192" s="960"/>
      <c r="G192" s="48">
        <f>SUM(G190:G191)</f>
        <v>0</v>
      </c>
      <c r="H192" s="48"/>
      <c r="I192" s="49">
        <f>SUM(I190:I191)</f>
        <v>0</v>
      </c>
      <c r="J192" s="49">
        <f>SUM(J190:J191)</f>
        <v>0</v>
      </c>
      <c r="K192" s="50"/>
      <c r="L192" s="49">
        <f>SUM(L190:L191)</f>
        <v>0</v>
      </c>
      <c r="M192" s="50"/>
      <c r="N192" s="49">
        <f>N191+N190</f>
        <v>0</v>
      </c>
      <c r="O192" s="50"/>
      <c r="P192" s="49">
        <f>SUM(P190:P191)</f>
        <v>0</v>
      </c>
      <c r="Q192" s="496"/>
      <c r="R192" s="49">
        <f>SUM(R190:R191)</f>
        <v>0</v>
      </c>
      <c r="S192" s="963"/>
      <c r="T192" s="51"/>
      <c r="U192" s="52">
        <f>SUM(U190:U191)</f>
        <v>0</v>
      </c>
      <c r="V192" s="52"/>
      <c r="W192" s="52">
        <f>SUM(W190:W191)</f>
        <v>0</v>
      </c>
      <c r="X192" s="52"/>
      <c r="Y192" s="50">
        <f t="shared" ref="Y192" si="97">SUM(Y190:Y191)</f>
        <v>0</v>
      </c>
      <c r="Z192" s="476"/>
      <c r="AA192" s="975"/>
      <c r="AB192" s="29">
        <f>J192+L192+N192+P192+R192+U192+W192+Y192</f>
        <v>0</v>
      </c>
      <c r="AC192" s="28">
        <f>G192-AB192</f>
        <v>0</v>
      </c>
      <c r="AD192" s="29">
        <f>H192</f>
        <v>0</v>
      </c>
      <c r="AE192" s="30">
        <f>K192+M192+O192+Q192+T192+V192+X192+Z192</f>
        <v>0</v>
      </c>
      <c r="AF192" s="30">
        <f>AD192-AE192</f>
        <v>0</v>
      </c>
    </row>
    <row r="193" spans="1:67" ht="69.75" hidden="1" customHeight="1" x14ac:dyDescent="0.5">
      <c r="A193" s="950">
        <v>30501</v>
      </c>
      <c r="B193" s="952" t="s">
        <v>1</v>
      </c>
      <c r="C193" s="954" t="s">
        <v>155</v>
      </c>
      <c r="D193" s="955"/>
      <c r="E193" s="32" t="s">
        <v>12</v>
      </c>
      <c r="F193" s="958"/>
      <c r="G193" s="65"/>
      <c r="H193" s="66"/>
      <c r="I193" s="57"/>
      <c r="J193" s="57"/>
      <c r="K193" s="67"/>
      <c r="L193" s="58"/>
      <c r="M193" s="67"/>
      <c r="N193" s="58"/>
      <c r="O193" s="67"/>
      <c r="P193" s="58"/>
      <c r="Q193" s="497"/>
      <c r="R193" s="58"/>
      <c r="S193" s="938"/>
      <c r="T193" s="507"/>
      <c r="U193" s="60"/>
      <c r="V193" s="68"/>
      <c r="W193" s="60"/>
      <c r="X193" s="68"/>
      <c r="Y193" s="69"/>
      <c r="Z193" s="483"/>
      <c r="AA193" s="973"/>
      <c r="AB193" s="103"/>
      <c r="AC193" s="10"/>
      <c r="AD193" s="103"/>
      <c r="AE193" s="104"/>
      <c r="AF193" s="104"/>
    </row>
    <row r="194" spans="1:67" ht="69.95" hidden="1" customHeight="1" x14ac:dyDescent="0.5">
      <c r="A194" s="930"/>
      <c r="B194" s="933"/>
      <c r="C194" s="935"/>
      <c r="D194" s="936"/>
      <c r="E194" s="13" t="s">
        <v>13</v>
      </c>
      <c r="F194" s="959"/>
      <c r="G194" s="72"/>
      <c r="H194" s="73"/>
      <c r="I194" s="61"/>
      <c r="J194" s="61"/>
      <c r="K194" s="74"/>
      <c r="L194" s="62"/>
      <c r="M194" s="74"/>
      <c r="N194" s="62"/>
      <c r="O194" s="74"/>
      <c r="P194" s="62"/>
      <c r="Q194" s="478"/>
      <c r="R194" s="62"/>
      <c r="S194" s="939"/>
      <c r="T194" s="70"/>
      <c r="U194" s="64"/>
      <c r="V194" s="75"/>
      <c r="W194" s="64"/>
      <c r="X194" s="75"/>
      <c r="Y194" s="76"/>
      <c r="Z194" s="477"/>
      <c r="AA194" s="974"/>
      <c r="AB194" s="11"/>
      <c r="AC194" s="21"/>
      <c r="AD194" s="11"/>
      <c r="AE194" s="71"/>
      <c r="AF194" s="71"/>
    </row>
    <row r="195" spans="1:67" ht="69.95" hidden="1" customHeight="1" thickBot="1" x14ac:dyDescent="0.55000000000000004">
      <c r="A195" s="951"/>
      <c r="B195" s="953"/>
      <c r="C195" s="956"/>
      <c r="D195" s="957"/>
      <c r="E195" s="47" t="s">
        <v>14</v>
      </c>
      <c r="F195" s="960"/>
      <c r="G195" s="48">
        <f>SUM(G193:G194)</f>
        <v>0</v>
      </c>
      <c r="H195" s="48"/>
      <c r="I195" s="49">
        <f>SUM(I193:I194)</f>
        <v>0</v>
      </c>
      <c r="J195" s="49">
        <f>SUM(J193:J194)</f>
        <v>0</v>
      </c>
      <c r="K195" s="50"/>
      <c r="L195" s="49">
        <f>SUM(L193:L194)</f>
        <v>0</v>
      </c>
      <c r="M195" s="50"/>
      <c r="N195" s="49">
        <f>N194+N193</f>
        <v>0</v>
      </c>
      <c r="O195" s="50"/>
      <c r="P195" s="49">
        <f>SUM(P193:P194)</f>
        <v>0</v>
      </c>
      <c r="Q195" s="496"/>
      <c r="R195" s="49">
        <f>SUM(R193:R194)</f>
        <v>0</v>
      </c>
      <c r="S195" s="940"/>
      <c r="T195" s="51"/>
      <c r="U195" s="52">
        <f>SUM(U193:U194)</f>
        <v>0</v>
      </c>
      <c r="V195" s="52"/>
      <c r="W195" s="52">
        <f>SUM(W193:W194)</f>
        <v>0</v>
      </c>
      <c r="X195" s="52"/>
      <c r="Y195" s="50">
        <f t="shared" ref="Y195" si="98">SUM(Y193:Y194)</f>
        <v>0</v>
      </c>
      <c r="Z195" s="476"/>
      <c r="AA195" s="975"/>
      <c r="AB195" s="29">
        <f>J195+L195+N195+P195+R195+U195+W195+Y195</f>
        <v>0</v>
      </c>
      <c r="AC195" s="28">
        <f>G195-AB195</f>
        <v>0</v>
      </c>
      <c r="AD195" s="29">
        <f>H195</f>
        <v>0</v>
      </c>
      <c r="AE195" s="30">
        <f>K195+M195+O195+Q195+T195+V195+X195+Z195</f>
        <v>0</v>
      </c>
      <c r="AF195" s="30">
        <f>AD195-AE195</f>
        <v>0</v>
      </c>
    </row>
    <row r="196" spans="1:67" ht="69.75" hidden="1" customHeight="1" x14ac:dyDescent="0.5">
      <c r="A196" s="950"/>
      <c r="B196" s="952"/>
      <c r="C196" s="954"/>
      <c r="D196" s="955"/>
      <c r="E196" s="32" t="s">
        <v>12</v>
      </c>
      <c r="F196" s="958"/>
      <c r="G196" s="65"/>
      <c r="H196" s="66"/>
      <c r="I196" s="57"/>
      <c r="J196" s="57"/>
      <c r="K196" s="69"/>
      <c r="L196" s="58"/>
      <c r="M196" s="69"/>
      <c r="N196" s="58"/>
      <c r="O196" s="69"/>
      <c r="P196" s="58"/>
      <c r="Q196" s="503"/>
      <c r="R196" s="58"/>
      <c r="S196" s="938"/>
      <c r="T196" s="59"/>
      <c r="U196" s="60"/>
      <c r="V196" s="60"/>
      <c r="W196" s="60"/>
      <c r="X196" s="60"/>
      <c r="Y196" s="69"/>
      <c r="Z196" s="484"/>
      <c r="AA196" s="973"/>
      <c r="AB196" s="103"/>
      <c r="AC196" s="10"/>
      <c r="AD196" s="103"/>
      <c r="AE196" s="104"/>
      <c r="AF196" s="104"/>
    </row>
    <row r="197" spans="1:67" ht="69.95" hidden="1" customHeight="1" x14ac:dyDescent="0.5">
      <c r="A197" s="930"/>
      <c r="B197" s="933"/>
      <c r="C197" s="935"/>
      <c r="D197" s="936"/>
      <c r="E197" s="13" t="s">
        <v>13</v>
      </c>
      <c r="F197" s="959"/>
      <c r="G197" s="72"/>
      <c r="H197" s="73"/>
      <c r="I197" s="61"/>
      <c r="J197" s="61"/>
      <c r="K197" s="76"/>
      <c r="L197" s="62"/>
      <c r="M197" s="76"/>
      <c r="N197" s="62"/>
      <c r="O197" s="76"/>
      <c r="P197" s="62"/>
      <c r="Q197" s="482"/>
      <c r="R197" s="62"/>
      <c r="S197" s="939"/>
      <c r="T197" s="63"/>
      <c r="U197" s="64"/>
      <c r="V197" s="64"/>
      <c r="W197" s="64"/>
      <c r="X197" s="64"/>
      <c r="Y197" s="76"/>
      <c r="Z197" s="485"/>
      <c r="AA197" s="974"/>
      <c r="AB197" s="11"/>
      <c r="AC197" s="21"/>
      <c r="AD197" s="11"/>
      <c r="AE197" s="71"/>
      <c r="AF197" s="71"/>
    </row>
    <row r="198" spans="1:67" ht="69.95" hidden="1" customHeight="1" thickBot="1" x14ac:dyDescent="0.55000000000000004">
      <c r="A198" s="951"/>
      <c r="B198" s="953"/>
      <c r="C198" s="956"/>
      <c r="D198" s="957"/>
      <c r="E198" s="47" t="s">
        <v>14</v>
      </c>
      <c r="F198" s="960"/>
      <c r="G198" s="48">
        <f>SUM(G196:G197)</f>
        <v>0</v>
      </c>
      <c r="H198" s="48"/>
      <c r="I198" s="49">
        <f>SUM(I196:I197)</f>
        <v>0</v>
      </c>
      <c r="J198" s="49">
        <f>SUM(J196:J197)</f>
        <v>0</v>
      </c>
      <c r="K198" s="50"/>
      <c r="L198" s="49">
        <f>SUM(L196:L197)</f>
        <v>0</v>
      </c>
      <c r="M198" s="50"/>
      <c r="N198" s="49">
        <f>N197+N196</f>
        <v>0</v>
      </c>
      <c r="O198" s="50"/>
      <c r="P198" s="49">
        <f>SUM(P196:P197)</f>
        <v>0</v>
      </c>
      <c r="Q198" s="496"/>
      <c r="R198" s="49">
        <f>SUM(R196:R197)</f>
        <v>0</v>
      </c>
      <c r="S198" s="940"/>
      <c r="T198" s="51"/>
      <c r="U198" s="52">
        <f>SUM(U196:U197)</f>
        <v>0</v>
      </c>
      <c r="V198" s="52"/>
      <c r="W198" s="52">
        <f>SUM(W196:W197)</f>
        <v>0</v>
      </c>
      <c r="X198" s="52">
        <f t="shared" ref="X198:Y198" si="99">SUM(X196:X197)</f>
        <v>0</v>
      </c>
      <c r="Y198" s="50">
        <f t="shared" si="99"/>
        <v>0</v>
      </c>
      <c r="Z198" s="476"/>
      <c r="AA198" s="975"/>
      <c r="AB198" s="29">
        <f>J198+L198+N198+P198+R198+U198+W198+Y198</f>
        <v>0</v>
      </c>
      <c r="AC198" s="28">
        <f>G198-AB198</f>
        <v>0</v>
      </c>
      <c r="AD198" s="29">
        <f>H198</f>
        <v>0</v>
      </c>
      <c r="AE198" s="30">
        <f>K198+M198+O198+Q198+T198+V198+X198+Z198</f>
        <v>0</v>
      </c>
      <c r="AF198" s="30">
        <f>AD198-AE198</f>
        <v>0</v>
      </c>
    </row>
    <row r="199" spans="1:67" s="111" customFormat="1" ht="69.95" customHeight="1" x14ac:dyDescent="0.5">
      <c r="A199" s="421"/>
      <c r="B199" s="422"/>
      <c r="C199" s="1003" t="s">
        <v>4</v>
      </c>
      <c r="D199" s="1004"/>
      <c r="E199" s="433" t="s">
        <v>12</v>
      </c>
      <c r="F199" s="106"/>
      <c r="G199" s="431">
        <f>G7+G10+G16+G13+G22+G25+G28+G31+G34+G40+G43+G46+G49+G52+G55+G58+G67+G70+G73+G76+G79+G82+G85+G88+G91+G94+G97+G100+G103+G106+G109+G124+G127+G130+G133+G136+G139+G142+G145+G148+G151+G154+G157+G160+G169+G172+G175+G181+G184+G187+G193+G196+G37+G61+G64+G190+G115+G19+G112+G118+G178+G163+G121+G166</f>
        <v>21036</v>
      </c>
      <c r="H199" s="1009"/>
      <c r="I199" s="431">
        <f t="shared" ref="I199:R199" si="100">I7+I10+I16+I13+I22+I25+I28+I31+I34+I40+I43+I46+I49+I52+I55+I58+I67+I70+I73+I76+I79+I82+I85+I88+I91+I94+I97+I100+I103+I106+I109+I124+I127+I130+I133+I136+I139+I142+I145+I148+I151+I154+I157+I160+I169+I172+I175+I181+I184+I187+I193+I196+I37+I61+I64+I190+I115+I19+I112+I118+I178+I163+I121+I166</f>
        <v>0</v>
      </c>
      <c r="J199" s="431">
        <f t="shared" si="100"/>
        <v>1036</v>
      </c>
      <c r="K199" s="431">
        <f t="shared" si="100"/>
        <v>0</v>
      </c>
      <c r="L199" s="431">
        <f t="shared" si="100"/>
        <v>0</v>
      </c>
      <c r="M199" s="431">
        <f t="shared" si="100"/>
        <v>0</v>
      </c>
      <c r="N199" s="431">
        <f t="shared" si="100"/>
        <v>0</v>
      </c>
      <c r="O199" s="431">
        <f t="shared" si="100"/>
        <v>0</v>
      </c>
      <c r="P199" s="431">
        <f t="shared" si="100"/>
        <v>0</v>
      </c>
      <c r="Q199" s="504">
        <f t="shared" si="100"/>
        <v>0</v>
      </c>
      <c r="R199" s="431">
        <f t="shared" si="100"/>
        <v>0</v>
      </c>
      <c r="S199" s="1011"/>
      <c r="T199" s="508" t="e">
        <f>T7+T10+T16+T22+T25+T28+T31+T34+T40+T43+T46+T49+T52+T55+T58+T67+#REF!+T70+T73+T76+T79+T82+T85+T88+T91+T94+T97+T100+T103+T106+T109+T124+T127+T130+T133+T136+T139+T142+T145</f>
        <v>#REF!</v>
      </c>
      <c r="U199" s="431">
        <f t="shared" ref="U199:V201" si="101">U7+U10+U16+U13+U22+U25+U28+U31+U34+U40+U43+U46+U49+U52+U55+U58+U67+U70+U73+U76+U79+U82+U85+U88+U91+U94+U97+U100+U103+U106+U109+U124+U127+U130+U133+U136+U139+U142+U145+U148+U151+U154+U157+U160+U169+U172+U175+U181+U184+U187+U193+U196+U37+U61+U64+U190+U115+U19+U112+U118+U178+U163</f>
        <v>0</v>
      </c>
      <c r="V199" s="431">
        <f t="shared" si="101"/>
        <v>0</v>
      </c>
      <c r="W199" s="431">
        <f t="shared" ref="W199:Y201" si="102">W7+W10+W16+W13+W22+W25+W28+W31+W34+W40+W43+W46+W49+W52+W55+W58+W67+W70+W73+W76+W79+W82+W85+W88+W91+W94+W97+W100+W103+W106+W109+W124+W127+W130+W133+W136+W139+W142+W145+W148+W151+W154+W157+W160+W169+W172+W175+W181+W184+W187+W193+W196+W37+W61+W64+W190+W115+W19+W112+W118+W178+W163+W121+W166</f>
        <v>0</v>
      </c>
      <c r="X199" s="431">
        <f t="shared" si="102"/>
        <v>0</v>
      </c>
      <c r="Y199" s="431">
        <f t="shared" si="102"/>
        <v>20000</v>
      </c>
      <c r="Z199" s="486"/>
      <c r="AA199" s="1014"/>
      <c r="AB199" s="488" t="e">
        <f>AB7+AB10+AB16+AB22+AB25+AB28+AB31+AB34+AB40+AB43+AB46+AB49+AB52+AB55+AB58+AB67+#REF!+AB70+AB73+AB76+AB79+AB82+AB85+AB88+AB91+AB94+AB97+AB100+AB103+AB106+AB109+AB124+AB127+AB130+AB133+AB136+AB139+AB142+AB145+AB148+AB151+AB154+AB157+AB160</f>
        <v>#REF!</v>
      </c>
      <c r="AC199" s="108" t="e">
        <f>AC7+AC10+AC16+AC22+AC25+AC28+AC31+AC34+AC40+AC43+AC46+AC49+AC52+AC55+AC58+AC67+#REF!+AC70+AC73+AC76+AC79+AC82+AC85+AC88+AC91+AC94+AC97+AC100+AC103+AC106+AC109+AC124+AC127+AC130+AC133+AC136+AC139+AC142+AC145+AC148+AC151+AC154+AC157</f>
        <v>#REF!</v>
      </c>
      <c r="AD199" s="109"/>
      <c r="AE199" s="110" t="e">
        <f>AE7+AE10+AE16+AE22+AE25+AE28+AE31+AE34+AE40+AE43+AE46+AE49+AE52+AE55+AE58+AE67+#REF!+AE70+AE73+AE76+AE79+AE82+AE85+AE88+AE91+AE94+AE97+AE100+AE103+AE106+AE109+AE124+AE127+AE130+AE133+AE136+AE139+AE142+AE145</f>
        <v>#REF!</v>
      </c>
      <c r="AF199" s="110" t="e">
        <f>AF7+AF10+AF16+AF22+AF25+AF28+AF31+AF34+AF40+AF43+AF46+AF49+AF52+AF55+AF58+AF67+#REF!+AF70+AF73+AF76+AF79+AF82+AF85+AF88+AF91+AF94+AF97+AF100+AF103+AF106+AF109+AF124+AF127+AF130+AF133+AF136+AF139+AF142+AF145</f>
        <v>#REF!</v>
      </c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</row>
    <row r="200" spans="1:67" s="111" customFormat="1" ht="69.95" customHeight="1" thickBot="1" x14ac:dyDescent="0.55000000000000004">
      <c r="A200" s="421"/>
      <c r="B200" s="422"/>
      <c r="C200" s="1005"/>
      <c r="D200" s="1006"/>
      <c r="E200" s="434" t="s">
        <v>13</v>
      </c>
      <c r="F200" s="112"/>
      <c r="G200" s="107">
        <f t="shared" ref="G200:R201" si="103">G8+G11+G17+G14+G23+G26+G29+G32+G35+G41+G44+G47+G50+G53+G56+G59+G68+G71+G74+G77+G80+G83+G86+G89+G92+G95+G98+G101+G104+G107+G110+G125+G128+G131+G134+G137+G140+G143+G146+G149+G152+G155+G158+G161+G170+G173+G176+G182+G185+G188+G194+G197+G38+G62+G65+G191+G116+G20+G113+G119+G179+G164+G122+G167</f>
        <v>0</v>
      </c>
      <c r="H200" s="1010"/>
      <c r="I200" s="107">
        <f t="shared" si="103"/>
        <v>0</v>
      </c>
      <c r="J200" s="107">
        <f t="shared" si="103"/>
        <v>0</v>
      </c>
      <c r="K200" s="107">
        <f t="shared" si="103"/>
        <v>0</v>
      </c>
      <c r="L200" s="107">
        <f t="shared" si="103"/>
        <v>0</v>
      </c>
      <c r="M200" s="107">
        <f t="shared" si="103"/>
        <v>0</v>
      </c>
      <c r="N200" s="107">
        <f t="shared" si="103"/>
        <v>0</v>
      </c>
      <c r="O200" s="107">
        <f t="shared" si="103"/>
        <v>0</v>
      </c>
      <c r="P200" s="107">
        <f t="shared" si="103"/>
        <v>0</v>
      </c>
      <c r="Q200" s="505">
        <f t="shared" si="103"/>
        <v>0</v>
      </c>
      <c r="R200" s="107">
        <f t="shared" si="103"/>
        <v>0</v>
      </c>
      <c r="S200" s="1012"/>
      <c r="T200" s="509" t="e">
        <f>T8+T11+T17+T23+T26+T29+T32+T35+T41+T44+T47+T50+T53+T56+T59+T68+#REF!+T71+T74+T77+T80+T83+T86+T89+T92+T95+T98+T101+T104+T107+T110+T125+T128+T131+T134+T137+T140+T143+T146</f>
        <v>#REF!</v>
      </c>
      <c r="U200" s="107">
        <f t="shared" si="101"/>
        <v>0</v>
      </c>
      <c r="V200" s="107">
        <f t="shared" si="101"/>
        <v>0</v>
      </c>
      <c r="W200" s="107">
        <f t="shared" si="102"/>
        <v>0</v>
      </c>
      <c r="X200" s="107">
        <f t="shared" si="102"/>
        <v>0</v>
      </c>
      <c r="Y200" s="107">
        <f t="shared" si="102"/>
        <v>0</v>
      </c>
      <c r="Z200" s="486"/>
      <c r="AA200" s="1015"/>
      <c r="AB200" s="488" t="e">
        <f>AB8+AB11+AB17+AB23+AB26+AB29+AB32+AB35+AB41+AB44+AB47+AB50+AB53+AB56+AB59+AB68+#REF!+AB71+AB74+AB77+AB80+AB83+AB86+AB89+AB92+AB95+AB98+AB101+AB104+AB107+AB110+AB125+AB128+AB131+AB134+AB137+AB140+AB143+AB146+AB149+AB152+AB155+AB158+AB161</f>
        <v>#REF!</v>
      </c>
      <c r="AC200" s="108" t="e">
        <f>AC8+AC11+AC17+AC23+AC26+AC29+AC32+AC35+AC41+AC44+AC47+AC50+AC53+AC56+AC59+AC68+#REF!+AC71+AC74+AC77+AC80+AC83+AC86+AC89+AC92+AC95+AC98+AC101+AC104+AC107+AC110+AC125+AC128+AC131+AC134+AC137+AC140+AC143+AC146+AC149+AC152+AC155+AC158</f>
        <v>#REF!</v>
      </c>
      <c r="AD200" s="109"/>
      <c r="AE200" s="110" t="e">
        <f>AE8+AE11+AE17+AE23+AE26+AE29+AE32+AE35+AE41+AE44+AE47+AE50+AE53+AE56+AE59+AE68+#REF!+AE71+AE74+AE77+AE80+AE83+AE86+AE89+AE92+AE95+AE98+AE101+AE104+AE107+AE110+AE125+AE128+AE131+AE134+AE137+AE140+AE143+AE146</f>
        <v>#REF!</v>
      </c>
      <c r="AF200" s="110" t="e">
        <f>AF8+AF11+AF17+AF23+AF26+AF29+AF32+AF35+AF41+AF44+AF47+AF50+AF53+AF56+AF59+AF68+#REF!+AF71+AF74+AF77+AF80+AF83+AF86+AF89+AF92+AF95+AF98+AF101+AF104+AF107+AF110+AF125+AF128+AF131+AF134+AF137+AF140+AF143+AF146</f>
        <v>#REF!</v>
      </c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</row>
    <row r="201" spans="1:67" s="111" customFormat="1" ht="69.95" customHeight="1" thickBot="1" x14ac:dyDescent="0.55000000000000004">
      <c r="A201" s="421"/>
      <c r="B201" s="422"/>
      <c r="C201" s="1007"/>
      <c r="D201" s="1008"/>
      <c r="E201" s="435" t="s">
        <v>14</v>
      </c>
      <c r="F201" s="436"/>
      <c r="G201" s="437">
        <f t="shared" si="103"/>
        <v>21036</v>
      </c>
      <c r="H201" s="437" t="e">
        <f>H9+H12+H18+H15+H24+H27+H30+H33+H36+H42+H45+H48+H51+H54+H57+H60+H69+#REF!+H72+H75+H78+H81+H84+H87+H90+H93+H96+H99+H102+H105+H108+H111+H126+H129+H132+H135+H138+H141+H144+H147+H150+H153+H156+H159+H162+H171+H174+H177+H183+H186+H189+H195+H198+H39+H63+H66+H192</f>
        <v>#REF!</v>
      </c>
      <c r="I201" s="437">
        <f t="shared" si="103"/>
        <v>0</v>
      </c>
      <c r="J201" s="437">
        <f t="shared" si="103"/>
        <v>1036</v>
      </c>
      <c r="K201" s="437">
        <f t="shared" si="103"/>
        <v>0</v>
      </c>
      <c r="L201" s="437">
        <f t="shared" si="103"/>
        <v>0</v>
      </c>
      <c r="M201" s="437">
        <f t="shared" si="103"/>
        <v>0</v>
      </c>
      <c r="N201" s="437">
        <f t="shared" si="103"/>
        <v>0</v>
      </c>
      <c r="O201" s="437">
        <f t="shared" si="103"/>
        <v>0</v>
      </c>
      <c r="P201" s="437">
        <f t="shared" si="103"/>
        <v>0</v>
      </c>
      <c r="Q201" s="487">
        <f t="shared" si="103"/>
        <v>0</v>
      </c>
      <c r="R201" s="432">
        <f t="shared" si="103"/>
        <v>0</v>
      </c>
      <c r="S201" s="1013"/>
      <c r="T201" s="510" t="e">
        <f>T9+T12+T18+T15+T24+T27+T30+T33+T36+T42+T45+T48+T51+T54+T57+T60+T69+#REF!+T72+T75+T78+T81+T84+T87+T90+T93+T96+T99+T102+T105+T108+T111+T126+T129+T132+T135+T138+T141+T144+T147+T150+T153+T156+T159+T162+T171+T174+T177+T183+T186+T189+T195+T198+T39+T63+T66+T192</f>
        <v>#REF!</v>
      </c>
      <c r="U201" s="437">
        <f t="shared" si="101"/>
        <v>0</v>
      </c>
      <c r="V201" s="437">
        <f t="shared" si="101"/>
        <v>0</v>
      </c>
      <c r="W201" s="437">
        <f t="shared" si="102"/>
        <v>0</v>
      </c>
      <c r="X201" s="437">
        <f t="shared" si="102"/>
        <v>0</v>
      </c>
      <c r="Y201" s="437">
        <f t="shared" si="102"/>
        <v>20000</v>
      </c>
      <c r="Z201" s="487" t="e">
        <f>Z9+Z12+Z18+Z15+Z24+Z27+Z30+Z33+Z36+Z42+Z45+Z48+Z51+Z54+Z57+Z60+Z69+#REF!+Z72+Z75+Z78+Z81+Z84+Z87+Z90+Z93+Z96+Z99+Z102+Z105+Z108+Z111+Z126+Z129+Z132+Z135+Z138+Z141+Z144+Z147+Z150+Z153+Z156+Z159+Z162+Z171+Z174+Z177+Z183+Z186+Z189+Z195+Z198+Z39+Z63+Z66+Z192</f>
        <v>#REF!</v>
      </c>
      <c r="AA201" s="1016"/>
      <c r="AB201" s="489">
        <f t="shared" ref="AB201:AF201" si="104">AB9+AB12+AB18+AB15+AB24+AB27+AB30+AB33+AB36+AB42+AB45+AB48+AB51+AB54+AB57+AB60+AB69+AB72+AB75+AB78+AB81+AB84+AB87+AB90+AB93+AB96+AB99+AB102+AB105+AB108+AB111+AB126+AB129+AB132+AB135+AB138+AB141+AB144+AB147+AB150+AB153+AB156+AB159+AB162+AB171+AB174+AB177+AB183+AB186+AB189+AB195+AB198+AB39+AB63+AB66+AB192+AB117+AB21+AB114+AB120+AB180+AB165</f>
        <v>21036</v>
      </c>
      <c r="AC201" s="438">
        <f t="shared" si="104"/>
        <v>0</v>
      </c>
      <c r="AD201" s="113">
        <f t="shared" si="104"/>
        <v>0</v>
      </c>
      <c r="AE201" s="113">
        <f t="shared" si="104"/>
        <v>0</v>
      </c>
      <c r="AF201" s="113">
        <f t="shared" si="104"/>
        <v>0</v>
      </c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</row>
    <row r="202" spans="1:67" ht="69.95" customHeight="1" x14ac:dyDescent="0.5">
      <c r="A202" s="421"/>
      <c r="B202" s="422"/>
      <c r="C202" s="1003" t="s">
        <v>21</v>
      </c>
      <c r="D202" s="1004"/>
      <c r="E202" s="617" t="s">
        <v>12</v>
      </c>
      <c r="F202" s="439"/>
      <c r="G202" s="440"/>
      <c r="H202" s="441"/>
      <c r="I202" s="442"/>
      <c r="J202" s="442"/>
      <c r="K202" s="442"/>
      <c r="L202" s="443"/>
      <c r="M202" s="444"/>
      <c r="N202" s="443">
        <v>0</v>
      </c>
      <c r="O202" s="445"/>
      <c r="P202" s="443"/>
      <c r="Q202" s="446"/>
      <c r="R202" s="447"/>
      <c r="S202" s="448"/>
      <c r="T202" s="449"/>
      <c r="U202" s="450"/>
      <c r="V202" s="449"/>
      <c r="W202" s="450"/>
      <c r="X202" s="451"/>
      <c r="Y202" s="451"/>
      <c r="Z202" s="451"/>
      <c r="AA202" s="451"/>
      <c r="AB202" s="452"/>
      <c r="AC202" s="453"/>
      <c r="AD202" s="115"/>
      <c r="AE202" s="114"/>
      <c r="AF202" s="114"/>
    </row>
    <row r="203" spans="1:67" ht="69.95" customHeight="1" x14ac:dyDescent="0.5">
      <c r="A203" s="421"/>
      <c r="B203" s="422"/>
      <c r="C203" s="1005"/>
      <c r="D203" s="1006"/>
      <c r="E203" s="1017"/>
      <c r="F203" s="1017"/>
      <c r="G203" s="1017"/>
      <c r="H203" s="1017"/>
      <c r="I203" s="1017"/>
      <c r="J203" s="1017"/>
      <c r="K203" s="1017"/>
      <c r="L203" s="1017"/>
      <c r="M203" s="1017"/>
      <c r="N203" s="1017"/>
      <c r="O203" s="1017"/>
      <c r="P203" s="1017"/>
      <c r="Q203" s="1017"/>
      <c r="R203" s="1017"/>
      <c r="S203" s="1017"/>
      <c r="T203" s="1017"/>
      <c r="U203" s="1017"/>
      <c r="V203" s="1017"/>
      <c r="W203" s="1017"/>
      <c r="X203" s="1017"/>
      <c r="Y203" s="1017"/>
      <c r="Z203" s="1017"/>
      <c r="AA203" s="1017"/>
      <c r="AB203" s="1017"/>
      <c r="AC203" s="1018"/>
      <c r="AD203" s="116"/>
      <c r="AE203" s="117"/>
      <c r="AF203" s="117"/>
    </row>
    <row r="204" spans="1:67" ht="69.95" customHeight="1" thickBot="1" x14ac:dyDescent="0.55000000000000004">
      <c r="A204" s="421"/>
      <c r="B204" s="422"/>
      <c r="C204" s="917"/>
      <c r="D204" s="921"/>
      <c r="E204" s="454" t="s">
        <v>14</v>
      </c>
      <c r="F204" s="455"/>
      <c r="G204" s="456"/>
      <c r="H204" s="623"/>
      <c r="I204" s="457">
        <f>SUM(I202:I203)</f>
        <v>0</v>
      </c>
      <c r="J204" s="457">
        <f>SUM(J202:J203)</f>
        <v>0</v>
      </c>
      <c r="K204" s="457"/>
      <c r="L204" s="457">
        <f t="shared" ref="L204:W204" si="105">SUM(L202:L203)</f>
        <v>0</v>
      </c>
      <c r="M204" s="131"/>
      <c r="N204" s="457">
        <f t="shared" si="105"/>
        <v>0</v>
      </c>
      <c r="O204" s="131"/>
      <c r="P204" s="457">
        <f t="shared" si="105"/>
        <v>0</v>
      </c>
      <c r="Q204" s="131"/>
      <c r="R204" s="458">
        <f t="shared" si="105"/>
        <v>0</v>
      </c>
      <c r="S204" s="459"/>
      <c r="T204" s="134"/>
      <c r="U204" s="460">
        <f t="shared" si="105"/>
        <v>0</v>
      </c>
      <c r="V204" s="134"/>
      <c r="W204" s="460">
        <f t="shared" si="105"/>
        <v>0</v>
      </c>
      <c r="X204" s="134"/>
      <c r="Y204" s="136"/>
      <c r="Z204" s="136"/>
      <c r="AA204" s="136"/>
      <c r="AB204" s="461">
        <f t="shared" ref="AB204:AB206" si="106">SUM(J204:W204)</f>
        <v>0</v>
      </c>
      <c r="AC204" s="138"/>
      <c r="AD204" s="121"/>
      <c r="AE204" s="118"/>
      <c r="AF204" s="118"/>
    </row>
    <row r="205" spans="1:67" ht="69.95" customHeight="1" x14ac:dyDescent="0.5">
      <c r="A205" s="421"/>
      <c r="B205" s="422"/>
      <c r="C205" s="1003" t="s">
        <v>22</v>
      </c>
      <c r="D205" s="1004"/>
      <c r="E205" s="464" t="s">
        <v>12</v>
      </c>
      <c r="F205" s="462"/>
      <c r="G205" s="998"/>
      <c r="H205" s="622"/>
      <c r="I205" s="467">
        <f>I199+I202</f>
        <v>0</v>
      </c>
      <c r="J205" s="467">
        <f>J199+J202</f>
        <v>1036</v>
      </c>
      <c r="K205" s="446"/>
      <c r="L205" s="467">
        <f t="shared" ref="L205:W205" si="107">L199+L202</f>
        <v>0</v>
      </c>
      <c r="M205" s="446"/>
      <c r="N205" s="467">
        <f t="shared" si="107"/>
        <v>0</v>
      </c>
      <c r="O205" s="446"/>
      <c r="P205" s="467">
        <f t="shared" si="107"/>
        <v>0</v>
      </c>
      <c r="Q205" s="446"/>
      <c r="R205" s="468">
        <f t="shared" si="107"/>
        <v>0</v>
      </c>
      <c r="S205" s="469"/>
      <c r="T205" s="449"/>
      <c r="U205" s="470">
        <f t="shared" si="107"/>
        <v>0</v>
      </c>
      <c r="V205" s="449"/>
      <c r="W205" s="471">
        <f t="shared" si="107"/>
        <v>0</v>
      </c>
      <c r="X205" s="416"/>
      <c r="Y205" s="128"/>
      <c r="Z205" s="128"/>
      <c r="AA205" s="128"/>
      <c r="AB205" s="119">
        <f t="shared" si="106"/>
        <v>1036</v>
      </c>
      <c r="AC205" s="120"/>
      <c r="AD205" s="121"/>
      <c r="AE205" s="114"/>
      <c r="AF205" s="114"/>
    </row>
    <row r="206" spans="1:67" ht="69.95" customHeight="1" x14ac:dyDescent="0.5">
      <c r="A206" s="421"/>
      <c r="B206" s="422"/>
      <c r="C206" s="1005"/>
      <c r="D206" s="1006"/>
      <c r="E206" s="465" t="s">
        <v>13</v>
      </c>
      <c r="F206" s="462"/>
      <c r="G206" s="998"/>
      <c r="H206" s="622"/>
      <c r="I206" s="122">
        <f t="shared" ref="I206:W207" si="108">I200+I203</f>
        <v>0</v>
      </c>
      <c r="J206" s="122">
        <f t="shared" si="108"/>
        <v>0</v>
      </c>
      <c r="K206" s="127"/>
      <c r="L206" s="122">
        <f t="shared" si="108"/>
        <v>0</v>
      </c>
      <c r="M206" s="127"/>
      <c r="N206" s="122">
        <f t="shared" si="108"/>
        <v>0</v>
      </c>
      <c r="O206" s="127"/>
      <c r="P206" s="122">
        <f t="shared" si="108"/>
        <v>0</v>
      </c>
      <c r="Q206" s="127"/>
      <c r="R206" s="123">
        <f t="shared" si="108"/>
        <v>0</v>
      </c>
      <c r="S206" s="124"/>
      <c r="T206" s="117"/>
      <c r="U206" s="125">
        <f t="shared" si="108"/>
        <v>0</v>
      </c>
      <c r="V206" s="117"/>
      <c r="W206" s="472">
        <f t="shared" si="108"/>
        <v>0</v>
      </c>
      <c r="X206" s="416"/>
      <c r="Y206" s="128"/>
      <c r="Z206" s="128"/>
      <c r="AA206" s="128"/>
      <c r="AB206" s="126">
        <f t="shared" si="106"/>
        <v>0</v>
      </c>
      <c r="AC206" s="120"/>
      <c r="AD206" s="121"/>
      <c r="AE206" s="117"/>
      <c r="AF206" s="117"/>
    </row>
    <row r="207" spans="1:67" ht="82.5" customHeight="1" thickBot="1" x14ac:dyDescent="0.55000000000000004">
      <c r="A207" s="423"/>
      <c r="B207" s="424"/>
      <c r="C207" s="917"/>
      <c r="D207" s="921"/>
      <c r="E207" s="466" t="s">
        <v>14</v>
      </c>
      <c r="F207" s="463"/>
      <c r="G207" s="999"/>
      <c r="H207" s="623"/>
      <c r="I207" s="129">
        <f t="shared" si="108"/>
        <v>0</v>
      </c>
      <c r="J207" s="129">
        <f t="shared" si="108"/>
        <v>1036</v>
      </c>
      <c r="K207" s="130">
        <f>K204</f>
        <v>0</v>
      </c>
      <c r="L207" s="129">
        <f t="shared" si="108"/>
        <v>0</v>
      </c>
      <c r="M207" s="131"/>
      <c r="N207" s="129">
        <f t="shared" si="108"/>
        <v>0</v>
      </c>
      <c r="O207" s="130">
        <f>O202</f>
        <v>0</v>
      </c>
      <c r="P207" s="129">
        <f t="shared" si="108"/>
        <v>0</v>
      </c>
      <c r="Q207" s="131"/>
      <c r="R207" s="132">
        <f t="shared" si="108"/>
        <v>0</v>
      </c>
      <c r="S207" s="133"/>
      <c r="T207" s="134"/>
      <c r="U207" s="135">
        <f t="shared" si="108"/>
        <v>0</v>
      </c>
      <c r="V207" s="134"/>
      <c r="W207" s="473">
        <f t="shared" si="108"/>
        <v>0</v>
      </c>
      <c r="X207" s="417"/>
      <c r="Y207" s="136"/>
      <c r="Z207" s="136"/>
      <c r="AA207" s="136"/>
      <c r="AB207" s="137">
        <f t="shared" ref="AB207" si="109">AB201+AB204</f>
        <v>21036</v>
      </c>
      <c r="AC207" s="138"/>
      <c r="AD207" s="139"/>
      <c r="AE207" s="118"/>
      <c r="AF207" s="118"/>
    </row>
    <row r="208" spans="1:67" ht="69.95" customHeight="1" thickBot="1" x14ac:dyDescent="0.55000000000000004">
      <c r="A208" s="1000"/>
      <c r="B208" s="1001"/>
      <c r="C208" s="1001"/>
      <c r="D208" s="1001"/>
      <c r="E208" s="533" t="s">
        <v>19</v>
      </c>
      <c r="F208" s="1000" t="s">
        <v>166</v>
      </c>
      <c r="G208" s="1002"/>
      <c r="H208" s="415" t="s">
        <v>4</v>
      </c>
      <c r="I208" s="1019" t="s">
        <v>334</v>
      </c>
      <c r="J208" s="1002"/>
    </row>
    <row r="209" spans="1:23" ht="69.95" hidden="1" customHeight="1" x14ac:dyDescent="0.5">
      <c r="A209" s="522" t="s">
        <v>26</v>
      </c>
      <c r="B209" s="140" t="s">
        <v>6</v>
      </c>
      <c r="C209" s="1024" t="s">
        <v>202</v>
      </c>
      <c r="D209" s="1020"/>
      <c r="E209" s="534">
        <f>P201</f>
        <v>0</v>
      </c>
      <c r="F209" s="1027">
        <f>W202</f>
        <v>0</v>
      </c>
      <c r="G209" s="1028"/>
      <c r="H209" s="526">
        <f>SUM(E209:F209)</f>
        <v>0</v>
      </c>
      <c r="I209" s="1029" t="s">
        <v>335</v>
      </c>
      <c r="J209" s="1028"/>
      <c r="K209" s="142"/>
      <c r="L209" s="1022"/>
      <c r="M209" s="1022"/>
      <c r="N209" s="152"/>
      <c r="O209" s="156"/>
      <c r="P209" s="152"/>
      <c r="Q209" s="152"/>
      <c r="R209" s="157"/>
      <c r="S209" s="156"/>
      <c r="T209" s="156"/>
      <c r="U209" s="157" t="s">
        <v>43</v>
      </c>
      <c r="V209" s="156"/>
      <c r="W209" s="156"/>
    </row>
    <row r="210" spans="1:23" ht="69.95" hidden="1" customHeight="1" x14ac:dyDescent="0.5">
      <c r="A210" s="522" t="s">
        <v>27</v>
      </c>
      <c r="B210" s="140" t="s">
        <v>88</v>
      </c>
      <c r="C210" s="1020" t="s">
        <v>143</v>
      </c>
      <c r="D210" s="1021"/>
      <c r="E210" s="534">
        <f>L201</f>
        <v>0</v>
      </c>
      <c r="F210" s="1027">
        <f>W203</f>
        <v>0</v>
      </c>
      <c r="G210" s="1028"/>
      <c r="H210" s="526">
        <f t="shared" ref="H210:H213" si="110">SUM(E210:G210)</f>
        <v>0</v>
      </c>
      <c r="I210" s="1029">
        <f>E210+F210</f>
        <v>0</v>
      </c>
      <c r="J210" s="1028"/>
      <c r="K210" s="142"/>
      <c r="L210" s="1022"/>
      <c r="M210" s="1022"/>
      <c r="N210" s="152"/>
      <c r="O210" s="156"/>
      <c r="P210" s="152"/>
      <c r="Q210" s="152"/>
      <c r="R210" s="157"/>
      <c r="S210" s="156"/>
      <c r="T210" s="156"/>
      <c r="U210" s="157"/>
      <c r="V210" s="156"/>
      <c r="W210" s="156"/>
    </row>
    <row r="211" spans="1:23" ht="69.95" customHeight="1" x14ac:dyDescent="0.5">
      <c r="A211" s="522" t="s">
        <v>27</v>
      </c>
      <c r="B211" s="140" t="s">
        <v>1</v>
      </c>
      <c r="C211" s="1024" t="s">
        <v>8</v>
      </c>
      <c r="D211" s="1020"/>
      <c r="E211" s="534">
        <f>J201</f>
        <v>1036</v>
      </c>
      <c r="F211" s="1027">
        <f>W204</f>
        <v>0</v>
      </c>
      <c r="G211" s="1028"/>
      <c r="H211" s="526">
        <f t="shared" si="110"/>
        <v>1036</v>
      </c>
      <c r="I211" s="1029">
        <f t="shared" ref="I211:I237" si="111">E211+F211</f>
        <v>1036</v>
      </c>
      <c r="J211" s="1028"/>
      <c r="L211" s="1023"/>
      <c r="M211" s="1023"/>
      <c r="N211" s="153"/>
      <c r="O211" s="156"/>
      <c r="P211" s="152"/>
      <c r="Q211" s="152"/>
      <c r="R211" s="157"/>
      <c r="S211" s="156"/>
      <c r="T211" s="156"/>
      <c r="U211" s="157"/>
      <c r="V211" s="156"/>
      <c r="W211" s="156"/>
    </row>
    <row r="212" spans="1:23" ht="69.95" hidden="1" customHeight="1" x14ac:dyDescent="0.5">
      <c r="A212" s="522" t="s">
        <v>144</v>
      </c>
      <c r="B212" s="140" t="s">
        <v>6</v>
      </c>
      <c r="C212" s="1020" t="s">
        <v>98</v>
      </c>
      <c r="D212" s="1021"/>
      <c r="E212" s="534"/>
      <c r="F212" s="1027">
        <f>W205</f>
        <v>0</v>
      </c>
      <c r="G212" s="1028"/>
      <c r="H212" s="526">
        <f t="shared" si="110"/>
        <v>0</v>
      </c>
      <c r="I212" s="1029">
        <f t="shared" si="111"/>
        <v>0</v>
      </c>
      <c r="J212" s="1028"/>
      <c r="L212" s="1022"/>
      <c r="M212" s="1022"/>
      <c r="N212" s="152"/>
      <c r="O212" s="156"/>
      <c r="P212" s="152"/>
      <c r="Q212" s="152"/>
      <c r="R212" s="157"/>
      <c r="S212" s="156"/>
      <c r="T212" s="156"/>
      <c r="U212" s="157" t="s">
        <v>44</v>
      </c>
      <c r="V212" s="156"/>
      <c r="W212" s="156"/>
    </row>
    <row r="213" spans="1:23" ht="69.95" hidden="1" customHeight="1" x14ac:dyDescent="0.5">
      <c r="A213" s="522" t="s">
        <v>26</v>
      </c>
      <c r="B213" s="140" t="s">
        <v>7</v>
      </c>
      <c r="C213" s="1020" t="s">
        <v>65</v>
      </c>
      <c r="D213" s="1021"/>
      <c r="E213" s="534"/>
      <c r="F213" s="1027">
        <f>W206</f>
        <v>0</v>
      </c>
      <c r="G213" s="1028"/>
      <c r="H213" s="526">
        <f t="shared" si="110"/>
        <v>0</v>
      </c>
      <c r="I213" s="1029">
        <f t="shared" si="111"/>
        <v>0</v>
      </c>
      <c r="J213" s="1028"/>
      <c r="L213" s="1023"/>
      <c r="M213" s="1023"/>
      <c r="N213" s="153"/>
      <c r="O213" s="156"/>
      <c r="P213" s="153"/>
      <c r="Q213" s="153"/>
      <c r="R213" s="157"/>
      <c r="S213" s="156"/>
      <c r="T213" s="156"/>
      <c r="U213" s="157"/>
      <c r="V213" s="156"/>
      <c r="W213" s="156"/>
    </row>
    <row r="214" spans="1:23" ht="69.95" hidden="1" customHeight="1" x14ac:dyDescent="0.5">
      <c r="A214" s="522" t="s">
        <v>66</v>
      </c>
      <c r="B214" s="140" t="s">
        <v>1</v>
      </c>
      <c r="C214" s="1025" t="s">
        <v>207</v>
      </c>
      <c r="D214" s="1030"/>
      <c r="E214" s="534">
        <f>R126</f>
        <v>0</v>
      </c>
      <c r="F214" s="627"/>
      <c r="G214" s="628"/>
      <c r="H214" s="526"/>
      <c r="I214" s="1029">
        <f>E214+F214</f>
        <v>0</v>
      </c>
      <c r="J214" s="1028"/>
      <c r="L214" s="626"/>
      <c r="M214" s="626"/>
      <c r="N214" s="153"/>
      <c r="O214" s="156"/>
      <c r="P214" s="153"/>
      <c r="Q214" s="153"/>
      <c r="R214" s="157"/>
      <c r="S214" s="156"/>
      <c r="T214" s="156"/>
      <c r="U214" s="157"/>
      <c r="V214" s="156"/>
      <c r="W214" s="156"/>
    </row>
    <row r="215" spans="1:23" ht="69.95" customHeight="1" x14ac:dyDescent="0.5">
      <c r="A215" s="522" t="s">
        <v>23</v>
      </c>
      <c r="B215" s="140" t="s">
        <v>6</v>
      </c>
      <c r="C215" s="1025" t="s">
        <v>213</v>
      </c>
      <c r="D215" s="1030"/>
      <c r="E215" s="534"/>
      <c r="F215" s="1027">
        <v>40000</v>
      </c>
      <c r="G215" s="1028"/>
      <c r="H215" s="526"/>
      <c r="I215" s="1029">
        <v>40000</v>
      </c>
      <c r="J215" s="1028"/>
      <c r="L215" s="682"/>
      <c r="M215" s="682"/>
      <c r="N215" s="153"/>
      <c r="O215" s="156"/>
      <c r="P215" s="153"/>
      <c r="Q215" s="153"/>
      <c r="R215" s="157"/>
      <c r="S215" s="156"/>
      <c r="T215" s="156"/>
      <c r="U215" s="157"/>
      <c r="V215" s="156"/>
      <c r="W215" s="156"/>
    </row>
    <row r="216" spans="1:23" ht="69.95" customHeight="1" x14ac:dyDescent="0.5">
      <c r="A216" s="522" t="s">
        <v>23</v>
      </c>
      <c r="B216" s="140" t="s">
        <v>5</v>
      </c>
      <c r="C216" s="1025" t="s">
        <v>281</v>
      </c>
      <c r="D216" s="1030"/>
      <c r="E216" s="534">
        <v>20000</v>
      </c>
      <c r="F216" s="648"/>
      <c r="G216" s="649"/>
      <c r="H216" s="526"/>
      <c r="I216" s="650"/>
      <c r="J216" s="649">
        <v>20000</v>
      </c>
      <c r="L216" s="647"/>
      <c r="M216" s="647"/>
      <c r="N216" s="153"/>
      <c r="O216" s="156"/>
      <c r="P216" s="153"/>
      <c r="Q216" s="153"/>
      <c r="R216" s="157"/>
      <c r="S216" s="156"/>
      <c r="T216" s="156"/>
      <c r="U216" s="157"/>
      <c r="V216" s="156"/>
      <c r="W216" s="156"/>
    </row>
    <row r="217" spans="1:23" ht="92.25" customHeight="1" thickBot="1" x14ac:dyDescent="0.55000000000000004">
      <c r="A217" s="522" t="s">
        <v>23</v>
      </c>
      <c r="B217" s="140" t="s">
        <v>7</v>
      </c>
      <c r="C217" s="1025" t="s">
        <v>239</v>
      </c>
      <c r="D217" s="1026"/>
      <c r="E217" s="534"/>
      <c r="F217" s="1027">
        <v>100000</v>
      </c>
      <c r="G217" s="1028"/>
      <c r="H217" s="526"/>
      <c r="I217" s="1029">
        <f>E217+F217</f>
        <v>100000</v>
      </c>
      <c r="J217" s="1028"/>
      <c r="L217" s="626"/>
      <c r="M217" s="626"/>
      <c r="N217" s="153"/>
      <c r="O217" s="156"/>
      <c r="P217" s="153"/>
      <c r="Q217" s="153"/>
      <c r="R217" s="157"/>
      <c r="S217" s="156"/>
      <c r="T217" s="156"/>
      <c r="U217" s="157"/>
      <c r="V217" s="156"/>
      <c r="W217" s="156"/>
    </row>
    <row r="218" spans="1:23" ht="69.95" hidden="1" customHeight="1" thickBot="1" x14ac:dyDescent="0.55000000000000004">
      <c r="A218" s="522" t="s">
        <v>200</v>
      </c>
      <c r="B218" s="140" t="s">
        <v>209</v>
      </c>
      <c r="C218" s="624" t="s">
        <v>237</v>
      </c>
      <c r="D218" s="625"/>
      <c r="E218" s="534">
        <f>R123+R168</f>
        <v>0</v>
      </c>
      <c r="F218" s="1027">
        <f>W208</f>
        <v>0</v>
      </c>
      <c r="G218" s="1028"/>
      <c r="H218" s="526"/>
      <c r="I218" s="1029">
        <f>E218+F218</f>
        <v>0</v>
      </c>
      <c r="J218" s="1028"/>
      <c r="L218" s="626"/>
      <c r="M218" s="626"/>
      <c r="N218" s="153"/>
      <c r="O218" s="156"/>
      <c r="P218" s="153"/>
      <c r="Q218" s="153"/>
      <c r="R218" s="157"/>
      <c r="S218" s="156"/>
      <c r="T218" s="156"/>
      <c r="U218" s="157"/>
      <c r="V218" s="156"/>
      <c r="W218" s="156"/>
    </row>
    <row r="219" spans="1:23" ht="69.95" hidden="1" customHeight="1" x14ac:dyDescent="0.5">
      <c r="A219" s="522" t="s">
        <v>97</v>
      </c>
      <c r="B219" s="140" t="s">
        <v>1</v>
      </c>
      <c r="C219" s="1020" t="s">
        <v>96</v>
      </c>
      <c r="D219" s="1021"/>
      <c r="E219" s="534">
        <f>R192</f>
        <v>0</v>
      </c>
      <c r="F219" s="1027" t="e">
        <f>#REF!</f>
        <v>#REF!</v>
      </c>
      <c r="G219" s="1028"/>
      <c r="H219" s="526"/>
      <c r="I219" s="1029" t="e">
        <f t="shared" si="111"/>
        <v>#REF!</v>
      </c>
      <c r="J219" s="1028"/>
      <c r="L219" s="156"/>
      <c r="M219" s="156"/>
      <c r="N219" s="156"/>
      <c r="O219" s="156"/>
      <c r="P219" s="153"/>
      <c r="Q219" s="153"/>
      <c r="R219" s="157"/>
      <c r="S219" s="156"/>
      <c r="T219" s="156"/>
      <c r="U219" s="157"/>
      <c r="V219" s="156"/>
      <c r="W219" s="156"/>
    </row>
    <row r="220" spans="1:23" ht="69.95" hidden="1" customHeight="1" x14ac:dyDescent="0.5">
      <c r="A220" s="522" t="s">
        <v>26</v>
      </c>
      <c r="B220" s="140" t="s">
        <v>5</v>
      </c>
      <c r="C220" s="1020" t="s">
        <v>94</v>
      </c>
      <c r="D220" s="1021"/>
      <c r="E220" s="534"/>
      <c r="F220" s="1027" t="e">
        <f>#REF!</f>
        <v>#REF!</v>
      </c>
      <c r="G220" s="1028"/>
      <c r="H220" s="526"/>
      <c r="I220" s="1029" t="e">
        <f t="shared" si="111"/>
        <v>#REF!</v>
      </c>
      <c r="J220" s="1028"/>
      <c r="L220" s="156"/>
      <c r="M220" s="156"/>
      <c r="N220" s="156"/>
      <c r="O220" s="156"/>
      <c r="P220" s="153"/>
      <c r="Q220" s="153"/>
      <c r="R220" s="156"/>
      <c r="S220" s="156"/>
      <c r="T220" s="156"/>
      <c r="U220" s="156"/>
      <c r="V220" s="156"/>
      <c r="W220" s="156"/>
    </row>
    <row r="221" spans="1:23" ht="69.95" hidden="1" customHeight="1" x14ac:dyDescent="0.5">
      <c r="A221" s="523" t="s">
        <v>111</v>
      </c>
      <c r="B221" s="144" t="s">
        <v>90</v>
      </c>
      <c r="C221" s="1025" t="s">
        <v>112</v>
      </c>
      <c r="D221" s="1026"/>
      <c r="E221" s="535"/>
      <c r="F221" s="1027" t="e">
        <f>#REF!</f>
        <v>#REF!</v>
      </c>
      <c r="G221" s="1028"/>
      <c r="H221" s="527"/>
      <c r="I221" s="1029" t="e">
        <f t="shared" si="111"/>
        <v>#REF!</v>
      </c>
      <c r="J221" s="1028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</row>
    <row r="222" spans="1:23" ht="105" hidden="1" customHeight="1" x14ac:dyDescent="0.5">
      <c r="A222" s="523" t="s">
        <v>25</v>
      </c>
      <c r="B222" s="144" t="s">
        <v>116</v>
      </c>
      <c r="C222" s="1025" t="s">
        <v>117</v>
      </c>
      <c r="D222" s="1026"/>
      <c r="E222" s="535"/>
      <c r="F222" s="1027" t="e">
        <f>#REF!</f>
        <v>#REF!</v>
      </c>
      <c r="G222" s="1028"/>
      <c r="H222" s="527"/>
      <c r="I222" s="1029" t="e">
        <f t="shared" si="111"/>
        <v>#REF!</v>
      </c>
      <c r="J222" s="1028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</row>
    <row r="223" spans="1:23" ht="105" hidden="1" customHeight="1" x14ac:dyDescent="0.5">
      <c r="A223" s="523" t="s">
        <v>66</v>
      </c>
      <c r="B223" s="144" t="s">
        <v>1</v>
      </c>
      <c r="C223" s="1025" t="s">
        <v>123</v>
      </c>
      <c r="D223" s="1026"/>
      <c r="E223" s="535"/>
      <c r="F223" s="1027" t="e">
        <f>#REF!</f>
        <v>#REF!</v>
      </c>
      <c r="G223" s="1028"/>
      <c r="H223" s="527"/>
      <c r="I223" s="1029" t="e">
        <f t="shared" si="111"/>
        <v>#REF!</v>
      </c>
      <c r="J223" s="1028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</row>
    <row r="224" spans="1:23" ht="69.95" hidden="1" customHeight="1" x14ac:dyDescent="0.5">
      <c r="A224" s="523" t="s">
        <v>111</v>
      </c>
      <c r="B224" s="144" t="s">
        <v>78</v>
      </c>
      <c r="C224" s="1025" t="s">
        <v>113</v>
      </c>
      <c r="D224" s="1026"/>
      <c r="E224" s="535"/>
      <c r="F224" s="1027" t="e">
        <f>#REF!</f>
        <v>#REF!</v>
      </c>
      <c r="G224" s="1028"/>
      <c r="H224" s="527"/>
      <c r="I224" s="1029" t="e">
        <f t="shared" si="111"/>
        <v>#REF!</v>
      </c>
      <c r="J224" s="1028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</row>
    <row r="225" spans="1:23" ht="69.95" hidden="1" customHeight="1" x14ac:dyDescent="0.5">
      <c r="A225" s="523" t="s">
        <v>25</v>
      </c>
      <c r="B225" s="144" t="s">
        <v>120</v>
      </c>
      <c r="C225" s="1025" t="s">
        <v>121</v>
      </c>
      <c r="D225" s="1026"/>
      <c r="E225" s="535"/>
      <c r="F225" s="1027" t="e">
        <f>#REF!</f>
        <v>#REF!</v>
      </c>
      <c r="G225" s="1028"/>
      <c r="H225" s="527"/>
      <c r="I225" s="1029" t="e">
        <f t="shared" si="111"/>
        <v>#REF!</v>
      </c>
      <c r="J225" s="1028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</row>
    <row r="226" spans="1:23" ht="113.45" hidden="1" customHeight="1" x14ac:dyDescent="0.5">
      <c r="A226" s="524" t="s">
        <v>26</v>
      </c>
      <c r="B226" s="146" t="s">
        <v>125</v>
      </c>
      <c r="C226" s="1045" t="s">
        <v>145</v>
      </c>
      <c r="D226" s="1046"/>
      <c r="E226" s="535">
        <f>Y99</f>
        <v>0</v>
      </c>
      <c r="F226" s="1027" t="e">
        <f>#REF!</f>
        <v>#REF!</v>
      </c>
      <c r="G226" s="1028"/>
      <c r="H226" s="527"/>
      <c r="I226" s="1029" t="e">
        <f t="shared" si="111"/>
        <v>#REF!</v>
      </c>
      <c r="J226" s="1028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</row>
    <row r="227" spans="1:23" ht="113.45" hidden="1" customHeight="1" x14ac:dyDescent="0.5">
      <c r="A227" s="525"/>
      <c r="B227" s="154"/>
      <c r="C227" s="155"/>
      <c r="D227" s="532"/>
      <c r="E227" s="536"/>
      <c r="F227" s="1027">
        <f t="shared" ref="F227:F229" si="112">W209</f>
        <v>0</v>
      </c>
      <c r="G227" s="1028"/>
      <c r="H227" s="528"/>
      <c r="I227" s="1029">
        <f t="shared" si="111"/>
        <v>0</v>
      </c>
      <c r="J227" s="1028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</row>
    <row r="228" spans="1:23" ht="113.45" hidden="1" customHeight="1" x14ac:dyDescent="0.5">
      <c r="A228" s="523" t="s">
        <v>111</v>
      </c>
      <c r="B228" s="143" t="s">
        <v>7</v>
      </c>
      <c r="C228" s="1025" t="s">
        <v>179</v>
      </c>
      <c r="D228" s="1026"/>
      <c r="E228" s="534"/>
      <c r="F228" s="1027">
        <f t="shared" si="112"/>
        <v>0</v>
      </c>
      <c r="G228" s="1028"/>
      <c r="H228" s="529"/>
      <c r="I228" s="1029">
        <f t="shared" si="111"/>
        <v>0</v>
      </c>
      <c r="J228" s="1028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</row>
    <row r="229" spans="1:23" ht="113.45" hidden="1" customHeight="1" thickBot="1" x14ac:dyDescent="0.55000000000000004">
      <c r="A229" s="524" t="s">
        <v>168</v>
      </c>
      <c r="B229" s="145" t="s">
        <v>1</v>
      </c>
      <c r="C229" s="934" t="s">
        <v>169</v>
      </c>
      <c r="D229" s="1041"/>
      <c r="E229" s="535">
        <v>0</v>
      </c>
      <c r="F229" s="1031">
        <f t="shared" si="112"/>
        <v>0</v>
      </c>
      <c r="G229" s="1032"/>
      <c r="H229" s="527"/>
      <c r="I229" s="1035">
        <f t="shared" si="111"/>
        <v>0</v>
      </c>
      <c r="J229" s="1032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</row>
    <row r="230" spans="1:23" ht="69.95" customHeight="1" thickBot="1" x14ac:dyDescent="0.55000000000000004">
      <c r="A230" s="1042" t="s">
        <v>4</v>
      </c>
      <c r="B230" s="1043"/>
      <c r="C230" s="1043"/>
      <c r="D230" s="1019"/>
      <c r="E230" s="537">
        <f>SUM(E209:E219)</f>
        <v>21036</v>
      </c>
      <c r="F230" s="1033">
        <f>SUM(F209:G218)</f>
        <v>140000</v>
      </c>
      <c r="G230" s="1034"/>
      <c r="H230" s="530">
        <f>SUM(H209:H226)</f>
        <v>1036</v>
      </c>
      <c r="I230" s="1037">
        <f>SUM(I209:J218)</f>
        <v>161036</v>
      </c>
      <c r="J230" s="1034"/>
      <c r="K230" s="141"/>
      <c r="L230" s="158">
        <f>E230-G201</f>
        <v>0</v>
      </c>
      <c r="M230" s="156"/>
      <c r="N230" s="158"/>
      <c r="O230" s="156"/>
      <c r="P230" s="156"/>
      <c r="Q230" s="156"/>
      <c r="R230" s="156"/>
      <c r="S230" s="156"/>
      <c r="T230" s="156"/>
      <c r="U230" s="156"/>
      <c r="V230" s="156"/>
      <c r="W230" s="156"/>
    </row>
    <row r="231" spans="1:23" ht="33.75" hidden="1" customHeight="1" x14ac:dyDescent="0.5">
      <c r="A231" s="1044"/>
      <c r="B231" s="1044"/>
      <c r="C231" s="1044"/>
      <c r="D231" s="1044"/>
      <c r="E231" s="1044"/>
      <c r="F231" s="1044"/>
      <c r="G231" s="1044"/>
      <c r="H231" s="1044"/>
      <c r="I231" s="1038">
        <f t="shared" si="111"/>
        <v>0</v>
      </c>
      <c r="J231" s="1039"/>
    </row>
    <row r="232" spans="1:23" ht="33.75" hidden="1" customHeight="1" x14ac:dyDescent="0.5">
      <c r="A232" s="1036"/>
      <c r="B232" s="1036"/>
      <c r="C232" s="1036"/>
      <c r="D232" s="1036"/>
      <c r="E232" s="1036"/>
      <c r="F232" s="1036"/>
      <c r="G232" s="1036"/>
      <c r="H232" s="1036"/>
      <c r="I232" s="1029">
        <f t="shared" si="111"/>
        <v>0</v>
      </c>
      <c r="J232" s="1028"/>
    </row>
    <row r="233" spans="1:23" ht="33.75" hidden="1" customHeight="1" x14ac:dyDescent="0.5">
      <c r="A233" s="1036"/>
      <c r="B233" s="1036"/>
      <c r="C233" s="1036"/>
      <c r="D233" s="1036"/>
      <c r="E233" s="1036"/>
      <c r="F233" s="1036"/>
      <c r="G233" s="1036"/>
      <c r="H233" s="1036"/>
      <c r="I233" s="1029">
        <f t="shared" si="111"/>
        <v>0</v>
      </c>
      <c r="J233" s="1028"/>
    </row>
    <row r="234" spans="1:23" ht="33.75" hidden="1" customHeight="1" x14ac:dyDescent="0.5">
      <c r="A234" s="1036"/>
      <c r="B234" s="1036"/>
      <c r="C234" s="1036"/>
      <c r="D234" s="1036"/>
      <c r="E234" s="1036"/>
      <c r="F234" s="1036"/>
      <c r="G234" s="1036"/>
      <c r="H234" s="1036"/>
      <c r="I234" s="1029">
        <f t="shared" si="111"/>
        <v>0</v>
      </c>
      <c r="J234" s="1028"/>
    </row>
    <row r="235" spans="1:23" ht="33.75" hidden="1" customHeight="1" x14ac:dyDescent="0.5">
      <c r="A235" s="1040"/>
      <c r="B235" s="1040"/>
      <c r="C235" s="1040"/>
      <c r="D235" s="1040"/>
      <c r="E235" s="1040"/>
      <c r="F235" s="1040"/>
      <c r="G235" s="1040"/>
      <c r="H235" s="1040"/>
      <c r="I235" s="1029">
        <f t="shared" si="111"/>
        <v>0</v>
      </c>
      <c r="J235" s="1028"/>
      <c r="K235" s="141">
        <f>G201-E230</f>
        <v>0</v>
      </c>
    </row>
    <row r="236" spans="1:23" ht="33.75" hidden="1" customHeight="1" x14ac:dyDescent="0.5">
      <c r="I236" s="1029">
        <f t="shared" si="111"/>
        <v>0</v>
      </c>
      <c r="J236" s="1028"/>
    </row>
    <row r="237" spans="1:23" ht="33.75" hidden="1" customHeight="1" x14ac:dyDescent="0.5">
      <c r="I237" s="1029">
        <f t="shared" si="111"/>
        <v>0</v>
      </c>
      <c r="J237" s="1028"/>
    </row>
    <row r="241" spans="9:10" x14ac:dyDescent="0.5">
      <c r="I241" s="141"/>
      <c r="J241" s="141"/>
    </row>
  </sheetData>
  <mergeCells count="485">
    <mergeCell ref="F229:G229"/>
    <mergeCell ref="I229:J229"/>
    <mergeCell ref="I230:J230"/>
    <mergeCell ref="A233:H233"/>
    <mergeCell ref="I234:J234"/>
    <mergeCell ref="I235:J235"/>
    <mergeCell ref="I236:J236"/>
    <mergeCell ref="L209:M209"/>
    <mergeCell ref="F210:G210"/>
    <mergeCell ref="I210:J210"/>
    <mergeCell ref="L210:M210"/>
    <mergeCell ref="F211:G211"/>
    <mergeCell ref="I211:J211"/>
    <mergeCell ref="F212:G212"/>
    <mergeCell ref="I212:J212"/>
    <mergeCell ref="F213:G213"/>
    <mergeCell ref="I213:J213"/>
    <mergeCell ref="F219:G219"/>
    <mergeCell ref="I219:J219"/>
    <mergeCell ref="F220:G220"/>
    <mergeCell ref="I220:J220"/>
    <mergeCell ref="F221:G221"/>
    <mergeCell ref="I221:J221"/>
    <mergeCell ref="F222:G222"/>
    <mergeCell ref="F224:G224"/>
    <mergeCell ref="I224:J224"/>
    <mergeCell ref="F225:G225"/>
    <mergeCell ref="I225:J225"/>
    <mergeCell ref="F226:G226"/>
    <mergeCell ref="I226:J226"/>
    <mergeCell ref="F227:G227"/>
    <mergeCell ref="I227:J227"/>
    <mergeCell ref="I228:J228"/>
    <mergeCell ref="C202:D204"/>
    <mergeCell ref="A234:H234"/>
    <mergeCell ref="C228:D228"/>
    <mergeCell ref="A231:H231"/>
    <mergeCell ref="A232:H232"/>
    <mergeCell ref="C220:D220"/>
    <mergeCell ref="C221:D221"/>
    <mergeCell ref="C222:D222"/>
    <mergeCell ref="C223:D223"/>
    <mergeCell ref="C224:D224"/>
    <mergeCell ref="C225:D225"/>
    <mergeCell ref="F228:G228"/>
    <mergeCell ref="E203:AC203"/>
    <mergeCell ref="C205:D207"/>
    <mergeCell ref="G205:G207"/>
    <mergeCell ref="A208:D208"/>
    <mergeCell ref="F208:G208"/>
    <mergeCell ref="I208:J208"/>
    <mergeCell ref="I217:J217"/>
    <mergeCell ref="F218:G218"/>
    <mergeCell ref="I218:J218"/>
    <mergeCell ref="I231:J231"/>
    <mergeCell ref="I232:J232"/>
    <mergeCell ref="I233:J233"/>
    <mergeCell ref="C209:D209"/>
    <mergeCell ref="F223:G223"/>
    <mergeCell ref="C210:D210"/>
    <mergeCell ref="F209:G209"/>
    <mergeCell ref="C214:D214"/>
    <mergeCell ref="C219:D219"/>
    <mergeCell ref="C211:D211"/>
    <mergeCell ref="L211:M211"/>
    <mergeCell ref="C212:D212"/>
    <mergeCell ref="L212:M212"/>
    <mergeCell ref="C213:D213"/>
    <mergeCell ref="L213:M213"/>
    <mergeCell ref="I209:J209"/>
    <mergeCell ref="I223:J223"/>
    <mergeCell ref="I222:J222"/>
    <mergeCell ref="I214:J214"/>
    <mergeCell ref="F217:G217"/>
    <mergeCell ref="C216:D216"/>
    <mergeCell ref="C215:D215"/>
    <mergeCell ref="F215:G215"/>
    <mergeCell ref="I215:J215"/>
    <mergeCell ref="S184:S186"/>
    <mergeCell ref="AA184:AA186"/>
    <mergeCell ref="A187:A189"/>
    <mergeCell ref="B187:B189"/>
    <mergeCell ref="C187:D189"/>
    <mergeCell ref="F187:F189"/>
    <mergeCell ref="S187:S189"/>
    <mergeCell ref="A184:A186"/>
    <mergeCell ref="B184:B186"/>
    <mergeCell ref="C184:D186"/>
    <mergeCell ref="F184:F186"/>
    <mergeCell ref="S190:S192"/>
    <mergeCell ref="AA190:AA192"/>
    <mergeCell ref="C193:D195"/>
    <mergeCell ref="S193:S195"/>
    <mergeCell ref="AA193:AA195"/>
    <mergeCell ref="C196:D198"/>
    <mergeCell ref="C199:D201"/>
    <mergeCell ref="A190:A192"/>
    <mergeCell ref="B190:B192"/>
    <mergeCell ref="C190:D192"/>
    <mergeCell ref="F190:F192"/>
    <mergeCell ref="A193:A195"/>
    <mergeCell ref="B193:B195"/>
    <mergeCell ref="F193:F195"/>
    <mergeCell ref="A196:A198"/>
    <mergeCell ref="B196:B198"/>
    <mergeCell ref="F196:F198"/>
    <mergeCell ref="S196:S198"/>
    <mergeCell ref="AA196:AA198"/>
    <mergeCell ref="H199:H200"/>
    <mergeCell ref="S199:S201"/>
    <mergeCell ref="AA199:AA201"/>
    <mergeCell ref="S178:S180"/>
    <mergeCell ref="AA178:AA180"/>
    <mergeCell ref="A181:A183"/>
    <mergeCell ref="B181:B183"/>
    <mergeCell ref="C181:D183"/>
    <mergeCell ref="F181:F183"/>
    <mergeCell ref="S181:S183"/>
    <mergeCell ref="A178:A180"/>
    <mergeCell ref="B178:B180"/>
    <mergeCell ref="C178:D180"/>
    <mergeCell ref="F178:F180"/>
    <mergeCell ref="AA181:AA183"/>
    <mergeCell ref="S172:S174"/>
    <mergeCell ref="AA172:AA174"/>
    <mergeCell ref="A175:A177"/>
    <mergeCell ref="B175:B177"/>
    <mergeCell ref="C175:D177"/>
    <mergeCell ref="F175:F177"/>
    <mergeCell ref="S175:S177"/>
    <mergeCell ref="AA175:AA177"/>
    <mergeCell ref="A172:A174"/>
    <mergeCell ref="B172:B174"/>
    <mergeCell ref="C172:D174"/>
    <mergeCell ref="F172:F174"/>
    <mergeCell ref="S166:S168"/>
    <mergeCell ref="AA166:AA168"/>
    <mergeCell ref="A169:A171"/>
    <mergeCell ref="B169:B171"/>
    <mergeCell ref="C169:D171"/>
    <mergeCell ref="F169:F171"/>
    <mergeCell ref="S169:S171"/>
    <mergeCell ref="AA169:AA171"/>
    <mergeCell ref="A166:A168"/>
    <mergeCell ref="B166:B168"/>
    <mergeCell ref="C166:D168"/>
    <mergeCell ref="F166:F168"/>
    <mergeCell ref="A163:A165"/>
    <mergeCell ref="B163:B165"/>
    <mergeCell ref="C163:D165"/>
    <mergeCell ref="F163:F165"/>
    <mergeCell ref="S163:S165"/>
    <mergeCell ref="AA163:AA165"/>
    <mergeCell ref="S157:S159"/>
    <mergeCell ref="A160:A162"/>
    <mergeCell ref="B160:B162"/>
    <mergeCell ref="C160:D162"/>
    <mergeCell ref="F160:F162"/>
    <mergeCell ref="S160:S162"/>
    <mergeCell ref="A157:A159"/>
    <mergeCell ref="B157:B159"/>
    <mergeCell ref="C157:D159"/>
    <mergeCell ref="F157:F159"/>
    <mergeCell ref="S151:S153"/>
    <mergeCell ref="AA151:AA153"/>
    <mergeCell ref="A154:A156"/>
    <mergeCell ref="B154:B156"/>
    <mergeCell ref="C154:D156"/>
    <mergeCell ref="F154:F156"/>
    <mergeCell ref="S154:S156"/>
    <mergeCell ref="A151:A153"/>
    <mergeCell ref="B151:B153"/>
    <mergeCell ref="C151:D153"/>
    <mergeCell ref="F151:F153"/>
    <mergeCell ref="AA154:AA156"/>
    <mergeCell ref="S145:S147"/>
    <mergeCell ref="AA145:AA147"/>
    <mergeCell ref="A148:A150"/>
    <mergeCell ref="B148:B150"/>
    <mergeCell ref="C148:D150"/>
    <mergeCell ref="F148:F150"/>
    <mergeCell ref="S148:S150"/>
    <mergeCell ref="AA148:AA150"/>
    <mergeCell ref="A145:A147"/>
    <mergeCell ref="B145:B147"/>
    <mergeCell ref="C145:D147"/>
    <mergeCell ref="F145:F147"/>
    <mergeCell ref="S139:S141"/>
    <mergeCell ref="AA139:AA141"/>
    <mergeCell ref="A142:A144"/>
    <mergeCell ref="B142:B144"/>
    <mergeCell ref="C142:D144"/>
    <mergeCell ref="F142:F144"/>
    <mergeCell ref="S142:S144"/>
    <mergeCell ref="AA142:AA144"/>
    <mergeCell ref="A139:A141"/>
    <mergeCell ref="B139:B141"/>
    <mergeCell ref="C139:D141"/>
    <mergeCell ref="F139:F141"/>
    <mergeCell ref="S133:S135"/>
    <mergeCell ref="A136:A138"/>
    <mergeCell ref="B136:B138"/>
    <mergeCell ref="C136:D138"/>
    <mergeCell ref="F136:F138"/>
    <mergeCell ref="S136:S138"/>
    <mergeCell ref="AA136:AA138"/>
    <mergeCell ref="A133:A135"/>
    <mergeCell ref="B133:B135"/>
    <mergeCell ref="C133:D135"/>
    <mergeCell ref="F133:F135"/>
    <mergeCell ref="S127:S129"/>
    <mergeCell ref="A130:A132"/>
    <mergeCell ref="B130:B132"/>
    <mergeCell ref="C130:D132"/>
    <mergeCell ref="F130:F132"/>
    <mergeCell ref="S130:S132"/>
    <mergeCell ref="A127:A129"/>
    <mergeCell ref="B127:B129"/>
    <mergeCell ref="C127:D129"/>
    <mergeCell ref="F127:F129"/>
    <mergeCell ref="S121:S123"/>
    <mergeCell ref="AA121:AA123"/>
    <mergeCell ref="A124:A126"/>
    <mergeCell ref="B124:B126"/>
    <mergeCell ref="C124:D126"/>
    <mergeCell ref="F124:F126"/>
    <mergeCell ref="S124:S126"/>
    <mergeCell ref="A121:A123"/>
    <mergeCell ref="B121:B123"/>
    <mergeCell ref="C121:D123"/>
    <mergeCell ref="F121:F123"/>
    <mergeCell ref="AA124:AA126"/>
    <mergeCell ref="S115:S117"/>
    <mergeCell ref="AA115:AA117"/>
    <mergeCell ref="A118:A120"/>
    <mergeCell ref="B118:B120"/>
    <mergeCell ref="C118:D120"/>
    <mergeCell ref="F118:F120"/>
    <mergeCell ref="S118:S120"/>
    <mergeCell ref="AA118:AA120"/>
    <mergeCell ref="A115:A117"/>
    <mergeCell ref="B115:B117"/>
    <mergeCell ref="C115:D117"/>
    <mergeCell ref="F115:F117"/>
    <mergeCell ref="S109:S111"/>
    <mergeCell ref="AA109:AA111"/>
    <mergeCell ref="A112:A114"/>
    <mergeCell ref="B112:B114"/>
    <mergeCell ref="C112:D114"/>
    <mergeCell ref="F112:F114"/>
    <mergeCell ref="S112:S114"/>
    <mergeCell ref="AA112:AA114"/>
    <mergeCell ref="A109:A111"/>
    <mergeCell ref="B109:B111"/>
    <mergeCell ref="C109:D111"/>
    <mergeCell ref="F109:F111"/>
    <mergeCell ref="S103:S105"/>
    <mergeCell ref="AA103:AA105"/>
    <mergeCell ref="A106:A108"/>
    <mergeCell ref="B106:B108"/>
    <mergeCell ref="C106:D108"/>
    <mergeCell ref="F106:F108"/>
    <mergeCell ref="S106:S108"/>
    <mergeCell ref="AA106:AA108"/>
    <mergeCell ref="A103:A105"/>
    <mergeCell ref="B103:B105"/>
    <mergeCell ref="C103:D105"/>
    <mergeCell ref="F103:F105"/>
    <mergeCell ref="AA97:AA99"/>
    <mergeCell ref="A100:A102"/>
    <mergeCell ref="B100:B102"/>
    <mergeCell ref="C100:D102"/>
    <mergeCell ref="F100:F102"/>
    <mergeCell ref="S100:S102"/>
    <mergeCell ref="S94:S96"/>
    <mergeCell ref="A97:A99"/>
    <mergeCell ref="B97:B99"/>
    <mergeCell ref="C97:D99"/>
    <mergeCell ref="F97:F99"/>
    <mergeCell ref="S97:S99"/>
    <mergeCell ref="A94:A96"/>
    <mergeCell ref="B94:B96"/>
    <mergeCell ref="C94:D96"/>
    <mergeCell ref="F94:F96"/>
    <mergeCell ref="AA88:AA90"/>
    <mergeCell ref="A91:A93"/>
    <mergeCell ref="B91:B93"/>
    <mergeCell ref="C91:D93"/>
    <mergeCell ref="F91:F93"/>
    <mergeCell ref="S91:S93"/>
    <mergeCell ref="A88:A90"/>
    <mergeCell ref="B88:B90"/>
    <mergeCell ref="C88:D90"/>
    <mergeCell ref="F88:F90"/>
    <mergeCell ref="AA82:AA84"/>
    <mergeCell ref="A85:A87"/>
    <mergeCell ref="B85:B87"/>
    <mergeCell ref="C85:D87"/>
    <mergeCell ref="F85:F87"/>
    <mergeCell ref="S85:S87"/>
    <mergeCell ref="AA85:AA87"/>
    <mergeCell ref="S79:S81"/>
    <mergeCell ref="A82:A84"/>
    <mergeCell ref="B82:B84"/>
    <mergeCell ref="C82:D84"/>
    <mergeCell ref="F82:F84"/>
    <mergeCell ref="S82:S84"/>
    <mergeCell ref="A79:A81"/>
    <mergeCell ref="B79:B81"/>
    <mergeCell ref="C79:D81"/>
    <mergeCell ref="F79:F81"/>
    <mergeCell ref="S73:S75"/>
    <mergeCell ref="AA73:AA75"/>
    <mergeCell ref="A76:A78"/>
    <mergeCell ref="B76:B78"/>
    <mergeCell ref="C76:D78"/>
    <mergeCell ref="F76:F78"/>
    <mergeCell ref="S76:S78"/>
    <mergeCell ref="AA76:AA78"/>
    <mergeCell ref="A73:A75"/>
    <mergeCell ref="B73:B75"/>
    <mergeCell ref="C73:D75"/>
    <mergeCell ref="F73:F75"/>
    <mergeCell ref="S67:S69"/>
    <mergeCell ref="AA67:AA69"/>
    <mergeCell ref="A70:A72"/>
    <mergeCell ref="B70:B72"/>
    <mergeCell ref="C70:D72"/>
    <mergeCell ref="F70:F72"/>
    <mergeCell ref="S70:S72"/>
    <mergeCell ref="A67:A69"/>
    <mergeCell ref="B67:B69"/>
    <mergeCell ref="C67:D69"/>
    <mergeCell ref="F67:F69"/>
    <mergeCell ref="AA61:AA63"/>
    <mergeCell ref="A64:A66"/>
    <mergeCell ref="B64:B66"/>
    <mergeCell ref="C64:D66"/>
    <mergeCell ref="F64:F66"/>
    <mergeCell ref="S64:S66"/>
    <mergeCell ref="AA64:AA66"/>
    <mergeCell ref="S58:S60"/>
    <mergeCell ref="A61:A63"/>
    <mergeCell ref="B61:B63"/>
    <mergeCell ref="C61:D63"/>
    <mergeCell ref="F61:F63"/>
    <mergeCell ref="S61:S63"/>
    <mergeCell ref="A58:A60"/>
    <mergeCell ref="B58:B60"/>
    <mergeCell ref="C58:D60"/>
    <mergeCell ref="F58:F60"/>
    <mergeCell ref="S52:S54"/>
    <mergeCell ref="AA52:AA54"/>
    <mergeCell ref="A55:A57"/>
    <mergeCell ref="B55:B57"/>
    <mergeCell ref="C55:D57"/>
    <mergeCell ref="F55:F57"/>
    <mergeCell ref="S55:S57"/>
    <mergeCell ref="A52:A54"/>
    <mergeCell ref="B52:B54"/>
    <mergeCell ref="C52:D54"/>
    <mergeCell ref="F52:F54"/>
    <mergeCell ref="S46:S48"/>
    <mergeCell ref="AA46:AA48"/>
    <mergeCell ref="A49:A51"/>
    <mergeCell ref="B49:B51"/>
    <mergeCell ref="C49:D51"/>
    <mergeCell ref="F49:F51"/>
    <mergeCell ref="S49:S51"/>
    <mergeCell ref="AA49:AA51"/>
    <mergeCell ref="A46:A48"/>
    <mergeCell ref="B46:B48"/>
    <mergeCell ref="C46:D48"/>
    <mergeCell ref="F46:F48"/>
    <mergeCell ref="S40:S42"/>
    <mergeCell ref="AA40:AA42"/>
    <mergeCell ref="A43:A45"/>
    <mergeCell ref="B43:B45"/>
    <mergeCell ref="C43:D45"/>
    <mergeCell ref="F43:F45"/>
    <mergeCell ref="S43:S45"/>
    <mergeCell ref="AA43:AA45"/>
    <mergeCell ref="A40:A42"/>
    <mergeCell ref="B40:B42"/>
    <mergeCell ref="C40:D42"/>
    <mergeCell ref="F40:F42"/>
    <mergeCell ref="S34:S36"/>
    <mergeCell ref="AA34:AA36"/>
    <mergeCell ref="A37:A39"/>
    <mergeCell ref="B37:B39"/>
    <mergeCell ref="C37:D39"/>
    <mergeCell ref="F37:F39"/>
    <mergeCell ref="S37:S39"/>
    <mergeCell ref="AA37:AA39"/>
    <mergeCell ref="A34:A36"/>
    <mergeCell ref="B34:B36"/>
    <mergeCell ref="C34:D36"/>
    <mergeCell ref="F34:F36"/>
    <mergeCell ref="S28:S30"/>
    <mergeCell ref="AA28:AA30"/>
    <mergeCell ref="A31:A33"/>
    <mergeCell ref="B31:B33"/>
    <mergeCell ref="C31:D33"/>
    <mergeCell ref="F31:F33"/>
    <mergeCell ref="S31:S33"/>
    <mergeCell ref="AA31:AA33"/>
    <mergeCell ref="A28:A30"/>
    <mergeCell ref="B28:B30"/>
    <mergeCell ref="C28:D30"/>
    <mergeCell ref="F28:F30"/>
    <mergeCell ref="S22:S24"/>
    <mergeCell ref="AA22:AA24"/>
    <mergeCell ref="A25:A27"/>
    <mergeCell ref="B25:B27"/>
    <mergeCell ref="C25:D27"/>
    <mergeCell ref="F25:F27"/>
    <mergeCell ref="S25:S27"/>
    <mergeCell ref="AA25:AA27"/>
    <mergeCell ref="A22:A24"/>
    <mergeCell ref="B22:B24"/>
    <mergeCell ref="C22:D24"/>
    <mergeCell ref="F22:F24"/>
    <mergeCell ref="S16:S18"/>
    <mergeCell ref="AA16:AA18"/>
    <mergeCell ref="A19:A21"/>
    <mergeCell ref="B19:B21"/>
    <mergeCell ref="C19:D21"/>
    <mergeCell ref="F19:F21"/>
    <mergeCell ref="S19:S21"/>
    <mergeCell ref="AA19:AA21"/>
    <mergeCell ref="A16:A18"/>
    <mergeCell ref="B16:B18"/>
    <mergeCell ref="C16:D18"/>
    <mergeCell ref="F16:F18"/>
    <mergeCell ref="AA10:AA12"/>
    <mergeCell ref="A13:A15"/>
    <mergeCell ref="B13:B15"/>
    <mergeCell ref="C13:D15"/>
    <mergeCell ref="F13:F15"/>
    <mergeCell ref="S13:S15"/>
    <mergeCell ref="AA13:AA15"/>
    <mergeCell ref="A10:A12"/>
    <mergeCell ref="B10:B12"/>
    <mergeCell ref="C10:D12"/>
    <mergeCell ref="F10:F12"/>
    <mergeCell ref="AB3:AB6"/>
    <mergeCell ref="AC3:AC6"/>
    <mergeCell ref="AD3:AD6"/>
    <mergeCell ref="H5:H6"/>
    <mergeCell ref="I5:I6"/>
    <mergeCell ref="K5:K6"/>
    <mergeCell ref="M5:M6"/>
    <mergeCell ref="AE3:AE6"/>
    <mergeCell ref="AF3:AF6"/>
    <mergeCell ref="Y5:AA5"/>
    <mergeCell ref="O5:O6"/>
    <mergeCell ref="Q5:Q6"/>
    <mergeCell ref="R5:S5"/>
    <mergeCell ref="T5:T6"/>
    <mergeCell ref="V5:V6"/>
    <mergeCell ref="X5:X6"/>
    <mergeCell ref="AA127:AA129"/>
    <mergeCell ref="C217:D217"/>
    <mergeCell ref="C226:D226"/>
    <mergeCell ref="C229:D229"/>
    <mergeCell ref="A230:D230"/>
    <mergeCell ref="F230:G230"/>
    <mergeCell ref="A235:H235"/>
    <mergeCell ref="I237:J237"/>
    <mergeCell ref="A1:U2"/>
    <mergeCell ref="W1:W2"/>
    <mergeCell ref="A3:AA4"/>
    <mergeCell ref="A5:A6"/>
    <mergeCell ref="B5:B6"/>
    <mergeCell ref="C5:D6"/>
    <mergeCell ref="E5:E6"/>
    <mergeCell ref="F5:F6"/>
    <mergeCell ref="G5:G6"/>
    <mergeCell ref="A7:A9"/>
    <mergeCell ref="B7:B9"/>
    <mergeCell ref="C7:D9"/>
    <mergeCell ref="F7:F9"/>
    <mergeCell ref="S7:S9"/>
    <mergeCell ref="AA7:AA9"/>
    <mergeCell ref="S10:S12"/>
  </mergeCells>
  <pageMargins left="0.25" right="0.25" top="0.75" bottom="0.75" header="0.3" footer="0.3"/>
  <pageSetup paperSize="9" scale="1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7"/>
  <sheetViews>
    <sheetView topLeftCell="A22" zoomScale="90" zoomScaleNormal="90" workbookViewId="0">
      <selection activeCell="H31" sqref="H31"/>
    </sheetView>
  </sheetViews>
  <sheetFormatPr defaultRowHeight="15" x14ac:dyDescent="0.25"/>
  <cols>
    <col min="1" max="1" width="34.28515625" style="340" customWidth="1"/>
    <col min="2" max="2" width="12.7109375" style="339" customWidth="1"/>
    <col min="3" max="3" width="14.5703125" style="366" customWidth="1"/>
    <col min="4" max="4" width="14.42578125" style="366" customWidth="1"/>
    <col min="5" max="5" width="16.42578125" style="366" customWidth="1"/>
    <col min="6" max="6" width="22.7109375" style="339" customWidth="1"/>
    <col min="7" max="7" width="21" style="339" customWidth="1"/>
    <col min="8" max="8" width="18.42578125" style="339" customWidth="1"/>
    <col min="9" max="9" width="19.42578125" style="339" customWidth="1"/>
    <col min="10" max="10" width="18.42578125" style="339" customWidth="1"/>
    <col min="11" max="11" width="20" style="339" customWidth="1"/>
    <col min="12" max="12" width="17.42578125" style="339" customWidth="1"/>
    <col min="13" max="13" width="18.28515625" style="339" customWidth="1"/>
    <col min="14" max="255" width="9.140625" style="339"/>
    <col min="256" max="256" width="37.5703125" style="339" customWidth="1"/>
    <col min="257" max="257" width="13.140625" style="339" customWidth="1"/>
    <col min="258" max="258" width="12.7109375" style="339" customWidth="1"/>
    <col min="259" max="260" width="12.85546875" style="339" customWidth="1"/>
    <col min="261" max="261" width="14.85546875" style="339" customWidth="1"/>
    <col min="262" max="263" width="19" style="339" customWidth="1"/>
    <col min="264" max="264" width="20.42578125" style="339" customWidth="1"/>
    <col min="265" max="265" width="17.28515625" style="339" customWidth="1"/>
    <col min="266" max="266" width="18.42578125" style="339" customWidth="1"/>
    <col min="267" max="511" width="9.140625" style="339"/>
    <col min="512" max="512" width="37.5703125" style="339" customWidth="1"/>
    <col min="513" max="513" width="13.140625" style="339" customWidth="1"/>
    <col min="514" max="514" width="12.7109375" style="339" customWidth="1"/>
    <col min="515" max="516" width="12.85546875" style="339" customWidth="1"/>
    <col min="517" max="517" width="14.85546875" style="339" customWidth="1"/>
    <col min="518" max="519" width="19" style="339" customWidth="1"/>
    <col min="520" max="520" width="20.42578125" style="339" customWidth="1"/>
    <col min="521" max="521" width="17.28515625" style="339" customWidth="1"/>
    <col min="522" max="522" width="18.42578125" style="339" customWidth="1"/>
    <col min="523" max="767" width="9.140625" style="339"/>
    <col min="768" max="768" width="37.5703125" style="339" customWidth="1"/>
    <col min="769" max="769" width="13.140625" style="339" customWidth="1"/>
    <col min="770" max="770" width="12.7109375" style="339" customWidth="1"/>
    <col min="771" max="772" width="12.85546875" style="339" customWidth="1"/>
    <col min="773" max="773" width="14.85546875" style="339" customWidth="1"/>
    <col min="774" max="775" width="19" style="339" customWidth="1"/>
    <col min="776" max="776" width="20.42578125" style="339" customWidth="1"/>
    <col min="777" max="777" width="17.28515625" style="339" customWidth="1"/>
    <col min="778" max="778" width="18.42578125" style="339" customWidth="1"/>
    <col min="779" max="1023" width="9.140625" style="339"/>
    <col min="1024" max="1024" width="37.5703125" style="339" customWidth="1"/>
    <col min="1025" max="1025" width="13.140625" style="339" customWidth="1"/>
    <col min="1026" max="1026" width="12.7109375" style="339" customWidth="1"/>
    <col min="1027" max="1028" width="12.85546875" style="339" customWidth="1"/>
    <col min="1029" max="1029" width="14.85546875" style="339" customWidth="1"/>
    <col min="1030" max="1031" width="19" style="339" customWidth="1"/>
    <col min="1032" max="1032" width="20.42578125" style="339" customWidth="1"/>
    <col min="1033" max="1033" width="17.28515625" style="339" customWidth="1"/>
    <col min="1034" max="1034" width="18.42578125" style="339" customWidth="1"/>
    <col min="1035" max="1279" width="9.140625" style="339"/>
    <col min="1280" max="1280" width="37.5703125" style="339" customWidth="1"/>
    <col min="1281" max="1281" width="13.140625" style="339" customWidth="1"/>
    <col min="1282" max="1282" width="12.7109375" style="339" customWidth="1"/>
    <col min="1283" max="1284" width="12.85546875" style="339" customWidth="1"/>
    <col min="1285" max="1285" width="14.85546875" style="339" customWidth="1"/>
    <col min="1286" max="1287" width="19" style="339" customWidth="1"/>
    <col min="1288" max="1288" width="20.42578125" style="339" customWidth="1"/>
    <col min="1289" max="1289" width="17.28515625" style="339" customWidth="1"/>
    <col min="1290" max="1290" width="18.42578125" style="339" customWidth="1"/>
    <col min="1291" max="1535" width="9.140625" style="339"/>
    <col min="1536" max="1536" width="37.5703125" style="339" customWidth="1"/>
    <col min="1537" max="1537" width="13.140625" style="339" customWidth="1"/>
    <col min="1538" max="1538" width="12.7109375" style="339" customWidth="1"/>
    <col min="1539" max="1540" width="12.85546875" style="339" customWidth="1"/>
    <col min="1541" max="1541" width="14.85546875" style="339" customWidth="1"/>
    <col min="1542" max="1543" width="19" style="339" customWidth="1"/>
    <col min="1544" max="1544" width="20.42578125" style="339" customWidth="1"/>
    <col min="1545" max="1545" width="17.28515625" style="339" customWidth="1"/>
    <col min="1546" max="1546" width="18.42578125" style="339" customWidth="1"/>
    <col min="1547" max="1791" width="9.140625" style="339"/>
    <col min="1792" max="1792" width="37.5703125" style="339" customWidth="1"/>
    <col min="1793" max="1793" width="13.140625" style="339" customWidth="1"/>
    <col min="1794" max="1794" width="12.7109375" style="339" customWidth="1"/>
    <col min="1795" max="1796" width="12.85546875" style="339" customWidth="1"/>
    <col min="1797" max="1797" width="14.85546875" style="339" customWidth="1"/>
    <col min="1798" max="1799" width="19" style="339" customWidth="1"/>
    <col min="1800" max="1800" width="20.42578125" style="339" customWidth="1"/>
    <col min="1801" max="1801" width="17.28515625" style="339" customWidth="1"/>
    <col min="1802" max="1802" width="18.42578125" style="339" customWidth="1"/>
    <col min="1803" max="2047" width="9.140625" style="339"/>
    <col min="2048" max="2048" width="37.5703125" style="339" customWidth="1"/>
    <col min="2049" max="2049" width="13.140625" style="339" customWidth="1"/>
    <col min="2050" max="2050" width="12.7109375" style="339" customWidth="1"/>
    <col min="2051" max="2052" width="12.85546875" style="339" customWidth="1"/>
    <col min="2053" max="2053" width="14.85546875" style="339" customWidth="1"/>
    <col min="2054" max="2055" width="19" style="339" customWidth="1"/>
    <col min="2056" max="2056" width="20.42578125" style="339" customWidth="1"/>
    <col min="2057" max="2057" width="17.28515625" style="339" customWidth="1"/>
    <col min="2058" max="2058" width="18.42578125" style="339" customWidth="1"/>
    <col min="2059" max="2303" width="9.140625" style="339"/>
    <col min="2304" max="2304" width="37.5703125" style="339" customWidth="1"/>
    <col min="2305" max="2305" width="13.140625" style="339" customWidth="1"/>
    <col min="2306" max="2306" width="12.7109375" style="339" customWidth="1"/>
    <col min="2307" max="2308" width="12.85546875" style="339" customWidth="1"/>
    <col min="2309" max="2309" width="14.85546875" style="339" customWidth="1"/>
    <col min="2310" max="2311" width="19" style="339" customWidth="1"/>
    <col min="2312" max="2312" width="20.42578125" style="339" customWidth="1"/>
    <col min="2313" max="2313" width="17.28515625" style="339" customWidth="1"/>
    <col min="2314" max="2314" width="18.42578125" style="339" customWidth="1"/>
    <col min="2315" max="2559" width="9.140625" style="339"/>
    <col min="2560" max="2560" width="37.5703125" style="339" customWidth="1"/>
    <col min="2561" max="2561" width="13.140625" style="339" customWidth="1"/>
    <col min="2562" max="2562" width="12.7109375" style="339" customWidth="1"/>
    <col min="2563" max="2564" width="12.85546875" style="339" customWidth="1"/>
    <col min="2565" max="2565" width="14.85546875" style="339" customWidth="1"/>
    <col min="2566" max="2567" width="19" style="339" customWidth="1"/>
    <col min="2568" max="2568" width="20.42578125" style="339" customWidth="1"/>
    <col min="2569" max="2569" width="17.28515625" style="339" customWidth="1"/>
    <col min="2570" max="2570" width="18.42578125" style="339" customWidth="1"/>
    <col min="2571" max="2815" width="9.140625" style="339"/>
    <col min="2816" max="2816" width="37.5703125" style="339" customWidth="1"/>
    <col min="2817" max="2817" width="13.140625" style="339" customWidth="1"/>
    <col min="2818" max="2818" width="12.7109375" style="339" customWidth="1"/>
    <col min="2819" max="2820" width="12.85546875" style="339" customWidth="1"/>
    <col min="2821" max="2821" width="14.85546875" style="339" customWidth="1"/>
    <col min="2822" max="2823" width="19" style="339" customWidth="1"/>
    <col min="2824" max="2824" width="20.42578125" style="339" customWidth="1"/>
    <col min="2825" max="2825" width="17.28515625" style="339" customWidth="1"/>
    <col min="2826" max="2826" width="18.42578125" style="339" customWidth="1"/>
    <col min="2827" max="3071" width="9.140625" style="339"/>
    <col min="3072" max="3072" width="37.5703125" style="339" customWidth="1"/>
    <col min="3073" max="3073" width="13.140625" style="339" customWidth="1"/>
    <col min="3074" max="3074" width="12.7109375" style="339" customWidth="1"/>
    <col min="3075" max="3076" width="12.85546875" style="339" customWidth="1"/>
    <col min="3077" max="3077" width="14.85546875" style="339" customWidth="1"/>
    <col min="3078" max="3079" width="19" style="339" customWidth="1"/>
    <col min="3080" max="3080" width="20.42578125" style="339" customWidth="1"/>
    <col min="3081" max="3081" width="17.28515625" style="339" customWidth="1"/>
    <col min="3082" max="3082" width="18.42578125" style="339" customWidth="1"/>
    <col min="3083" max="3327" width="9.140625" style="339"/>
    <col min="3328" max="3328" width="37.5703125" style="339" customWidth="1"/>
    <col min="3329" max="3329" width="13.140625" style="339" customWidth="1"/>
    <col min="3330" max="3330" width="12.7109375" style="339" customWidth="1"/>
    <col min="3331" max="3332" width="12.85546875" style="339" customWidth="1"/>
    <col min="3333" max="3333" width="14.85546875" style="339" customWidth="1"/>
    <col min="3334" max="3335" width="19" style="339" customWidth="1"/>
    <col min="3336" max="3336" width="20.42578125" style="339" customWidth="1"/>
    <col min="3337" max="3337" width="17.28515625" style="339" customWidth="1"/>
    <col min="3338" max="3338" width="18.42578125" style="339" customWidth="1"/>
    <col min="3339" max="3583" width="9.140625" style="339"/>
    <col min="3584" max="3584" width="37.5703125" style="339" customWidth="1"/>
    <col min="3585" max="3585" width="13.140625" style="339" customWidth="1"/>
    <col min="3586" max="3586" width="12.7109375" style="339" customWidth="1"/>
    <col min="3587" max="3588" width="12.85546875" style="339" customWidth="1"/>
    <col min="3589" max="3589" width="14.85546875" style="339" customWidth="1"/>
    <col min="3590" max="3591" width="19" style="339" customWidth="1"/>
    <col min="3592" max="3592" width="20.42578125" style="339" customWidth="1"/>
    <col min="3593" max="3593" width="17.28515625" style="339" customWidth="1"/>
    <col min="3594" max="3594" width="18.42578125" style="339" customWidth="1"/>
    <col min="3595" max="3839" width="9.140625" style="339"/>
    <col min="3840" max="3840" width="37.5703125" style="339" customWidth="1"/>
    <col min="3841" max="3841" width="13.140625" style="339" customWidth="1"/>
    <col min="3842" max="3842" width="12.7109375" style="339" customWidth="1"/>
    <col min="3843" max="3844" width="12.85546875" style="339" customWidth="1"/>
    <col min="3845" max="3845" width="14.85546875" style="339" customWidth="1"/>
    <col min="3846" max="3847" width="19" style="339" customWidth="1"/>
    <col min="3848" max="3848" width="20.42578125" style="339" customWidth="1"/>
    <col min="3849" max="3849" width="17.28515625" style="339" customWidth="1"/>
    <col min="3850" max="3850" width="18.42578125" style="339" customWidth="1"/>
    <col min="3851" max="4095" width="9.140625" style="339"/>
    <col min="4096" max="4096" width="37.5703125" style="339" customWidth="1"/>
    <col min="4097" max="4097" width="13.140625" style="339" customWidth="1"/>
    <col min="4098" max="4098" width="12.7109375" style="339" customWidth="1"/>
    <col min="4099" max="4100" width="12.85546875" style="339" customWidth="1"/>
    <col min="4101" max="4101" width="14.85546875" style="339" customWidth="1"/>
    <col min="4102" max="4103" width="19" style="339" customWidth="1"/>
    <col min="4104" max="4104" width="20.42578125" style="339" customWidth="1"/>
    <col min="4105" max="4105" width="17.28515625" style="339" customWidth="1"/>
    <col min="4106" max="4106" width="18.42578125" style="339" customWidth="1"/>
    <col min="4107" max="4351" width="9.140625" style="339"/>
    <col min="4352" max="4352" width="37.5703125" style="339" customWidth="1"/>
    <col min="4353" max="4353" width="13.140625" style="339" customWidth="1"/>
    <col min="4354" max="4354" width="12.7109375" style="339" customWidth="1"/>
    <col min="4355" max="4356" width="12.85546875" style="339" customWidth="1"/>
    <col min="4357" max="4357" width="14.85546875" style="339" customWidth="1"/>
    <col min="4358" max="4359" width="19" style="339" customWidth="1"/>
    <col min="4360" max="4360" width="20.42578125" style="339" customWidth="1"/>
    <col min="4361" max="4361" width="17.28515625" style="339" customWidth="1"/>
    <col min="4362" max="4362" width="18.42578125" style="339" customWidth="1"/>
    <col min="4363" max="4607" width="9.140625" style="339"/>
    <col min="4608" max="4608" width="37.5703125" style="339" customWidth="1"/>
    <col min="4609" max="4609" width="13.140625" style="339" customWidth="1"/>
    <col min="4610" max="4610" width="12.7109375" style="339" customWidth="1"/>
    <col min="4611" max="4612" width="12.85546875" style="339" customWidth="1"/>
    <col min="4613" max="4613" width="14.85546875" style="339" customWidth="1"/>
    <col min="4614" max="4615" width="19" style="339" customWidth="1"/>
    <col min="4616" max="4616" width="20.42578125" style="339" customWidth="1"/>
    <col min="4617" max="4617" width="17.28515625" style="339" customWidth="1"/>
    <col min="4618" max="4618" width="18.42578125" style="339" customWidth="1"/>
    <col min="4619" max="4863" width="9.140625" style="339"/>
    <col min="4864" max="4864" width="37.5703125" style="339" customWidth="1"/>
    <col min="4865" max="4865" width="13.140625" style="339" customWidth="1"/>
    <col min="4866" max="4866" width="12.7109375" style="339" customWidth="1"/>
    <col min="4867" max="4868" width="12.85546875" style="339" customWidth="1"/>
    <col min="4869" max="4869" width="14.85546875" style="339" customWidth="1"/>
    <col min="4870" max="4871" width="19" style="339" customWidth="1"/>
    <col min="4872" max="4872" width="20.42578125" style="339" customWidth="1"/>
    <col min="4873" max="4873" width="17.28515625" style="339" customWidth="1"/>
    <col min="4874" max="4874" width="18.42578125" style="339" customWidth="1"/>
    <col min="4875" max="5119" width="9.140625" style="339"/>
    <col min="5120" max="5120" width="37.5703125" style="339" customWidth="1"/>
    <col min="5121" max="5121" width="13.140625" style="339" customWidth="1"/>
    <col min="5122" max="5122" width="12.7109375" style="339" customWidth="1"/>
    <col min="5123" max="5124" width="12.85546875" style="339" customWidth="1"/>
    <col min="5125" max="5125" width="14.85546875" style="339" customWidth="1"/>
    <col min="5126" max="5127" width="19" style="339" customWidth="1"/>
    <col min="5128" max="5128" width="20.42578125" style="339" customWidth="1"/>
    <col min="5129" max="5129" width="17.28515625" style="339" customWidth="1"/>
    <col min="5130" max="5130" width="18.42578125" style="339" customWidth="1"/>
    <col min="5131" max="5375" width="9.140625" style="339"/>
    <col min="5376" max="5376" width="37.5703125" style="339" customWidth="1"/>
    <col min="5377" max="5377" width="13.140625" style="339" customWidth="1"/>
    <col min="5378" max="5378" width="12.7109375" style="339" customWidth="1"/>
    <col min="5379" max="5380" width="12.85546875" style="339" customWidth="1"/>
    <col min="5381" max="5381" width="14.85546875" style="339" customWidth="1"/>
    <col min="5382" max="5383" width="19" style="339" customWidth="1"/>
    <col min="5384" max="5384" width="20.42578125" style="339" customWidth="1"/>
    <col min="5385" max="5385" width="17.28515625" style="339" customWidth="1"/>
    <col min="5386" max="5386" width="18.42578125" style="339" customWidth="1"/>
    <col min="5387" max="5631" width="9.140625" style="339"/>
    <col min="5632" max="5632" width="37.5703125" style="339" customWidth="1"/>
    <col min="5633" max="5633" width="13.140625" style="339" customWidth="1"/>
    <col min="5634" max="5634" width="12.7109375" style="339" customWidth="1"/>
    <col min="5635" max="5636" width="12.85546875" style="339" customWidth="1"/>
    <col min="5637" max="5637" width="14.85546875" style="339" customWidth="1"/>
    <col min="5638" max="5639" width="19" style="339" customWidth="1"/>
    <col min="5640" max="5640" width="20.42578125" style="339" customWidth="1"/>
    <col min="5641" max="5641" width="17.28515625" style="339" customWidth="1"/>
    <col min="5642" max="5642" width="18.42578125" style="339" customWidth="1"/>
    <col min="5643" max="5887" width="9.140625" style="339"/>
    <col min="5888" max="5888" width="37.5703125" style="339" customWidth="1"/>
    <col min="5889" max="5889" width="13.140625" style="339" customWidth="1"/>
    <col min="5890" max="5890" width="12.7109375" style="339" customWidth="1"/>
    <col min="5891" max="5892" width="12.85546875" style="339" customWidth="1"/>
    <col min="5893" max="5893" width="14.85546875" style="339" customWidth="1"/>
    <col min="5894" max="5895" width="19" style="339" customWidth="1"/>
    <col min="5896" max="5896" width="20.42578125" style="339" customWidth="1"/>
    <col min="5897" max="5897" width="17.28515625" style="339" customWidth="1"/>
    <col min="5898" max="5898" width="18.42578125" style="339" customWidth="1"/>
    <col min="5899" max="6143" width="9.140625" style="339"/>
    <col min="6144" max="6144" width="37.5703125" style="339" customWidth="1"/>
    <col min="6145" max="6145" width="13.140625" style="339" customWidth="1"/>
    <col min="6146" max="6146" width="12.7109375" style="339" customWidth="1"/>
    <col min="6147" max="6148" width="12.85546875" style="339" customWidth="1"/>
    <col min="6149" max="6149" width="14.85546875" style="339" customWidth="1"/>
    <col min="6150" max="6151" width="19" style="339" customWidth="1"/>
    <col min="6152" max="6152" width="20.42578125" style="339" customWidth="1"/>
    <col min="6153" max="6153" width="17.28515625" style="339" customWidth="1"/>
    <col min="6154" max="6154" width="18.42578125" style="339" customWidth="1"/>
    <col min="6155" max="6399" width="9.140625" style="339"/>
    <col min="6400" max="6400" width="37.5703125" style="339" customWidth="1"/>
    <col min="6401" max="6401" width="13.140625" style="339" customWidth="1"/>
    <col min="6402" max="6402" width="12.7109375" style="339" customWidth="1"/>
    <col min="6403" max="6404" width="12.85546875" style="339" customWidth="1"/>
    <col min="6405" max="6405" width="14.85546875" style="339" customWidth="1"/>
    <col min="6406" max="6407" width="19" style="339" customWidth="1"/>
    <col min="6408" max="6408" width="20.42578125" style="339" customWidth="1"/>
    <col min="6409" max="6409" width="17.28515625" style="339" customWidth="1"/>
    <col min="6410" max="6410" width="18.42578125" style="339" customWidth="1"/>
    <col min="6411" max="6655" width="9.140625" style="339"/>
    <col min="6656" max="6656" width="37.5703125" style="339" customWidth="1"/>
    <col min="6657" max="6657" width="13.140625" style="339" customWidth="1"/>
    <col min="6658" max="6658" width="12.7109375" style="339" customWidth="1"/>
    <col min="6659" max="6660" width="12.85546875" style="339" customWidth="1"/>
    <col min="6661" max="6661" width="14.85546875" style="339" customWidth="1"/>
    <col min="6662" max="6663" width="19" style="339" customWidth="1"/>
    <col min="6664" max="6664" width="20.42578125" style="339" customWidth="1"/>
    <col min="6665" max="6665" width="17.28515625" style="339" customWidth="1"/>
    <col min="6666" max="6666" width="18.42578125" style="339" customWidth="1"/>
    <col min="6667" max="6911" width="9.140625" style="339"/>
    <col min="6912" max="6912" width="37.5703125" style="339" customWidth="1"/>
    <col min="6913" max="6913" width="13.140625" style="339" customWidth="1"/>
    <col min="6914" max="6914" width="12.7109375" style="339" customWidth="1"/>
    <col min="6915" max="6916" width="12.85546875" style="339" customWidth="1"/>
    <col min="6917" max="6917" width="14.85546875" style="339" customWidth="1"/>
    <col min="6918" max="6919" width="19" style="339" customWidth="1"/>
    <col min="6920" max="6920" width="20.42578125" style="339" customWidth="1"/>
    <col min="6921" max="6921" width="17.28515625" style="339" customWidth="1"/>
    <col min="6922" max="6922" width="18.42578125" style="339" customWidth="1"/>
    <col min="6923" max="7167" width="9.140625" style="339"/>
    <col min="7168" max="7168" width="37.5703125" style="339" customWidth="1"/>
    <col min="7169" max="7169" width="13.140625" style="339" customWidth="1"/>
    <col min="7170" max="7170" width="12.7109375" style="339" customWidth="1"/>
    <col min="7171" max="7172" width="12.85546875" style="339" customWidth="1"/>
    <col min="7173" max="7173" width="14.85546875" style="339" customWidth="1"/>
    <col min="7174" max="7175" width="19" style="339" customWidth="1"/>
    <col min="7176" max="7176" width="20.42578125" style="339" customWidth="1"/>
    <col min="7177" max="7177" width="17.28515625" style="339" customWidth="1"/>
    <col min="7178" max="7178" width="18.42578125" style="339" customWidth="1"/>
    <col min="7179" max="7423" width="9.140625" style="339"/>
    <col min="7424" max="7424" width="37.5703125" style="339" customWidth="1"/>
    <col min="7425" max="7425" width="13.140625" style="339" customWidth="1"/>
    <col min="7426" max="7426" width="12.7109375" style="339" customWidth="1"/>
    <col min="7427" max="7428" width="12.85546875" style="339" customWidth="1"/>
    <col min="7429" max="7429" width="14.85546875" style="339" customWidth="1"/>
    <col min="7430" max="7431" width="19" style="339" customWidth="1"/>
    <col min="7432" max="7432" width="20.42578125" style="339" customWidth="1"/>
    <col min="7433" max="7433" width="17.28515625" style="339" customWidth="1"/>
    <col min="7434" max="7434" width="18.42578125" style="339" customWidth="1"/>
    <col min="7435" max="7679" width="9.140625" style="339"/>
    <col min="7680" max="7680" width="37.5703125" style="339" customWidth="1"/>
    <col min="7681" max="7681" width="13.140625" style="339" customWidth="1"/>
    <col min="7682" max="7682" width="12.7109375" style="339" customWidth="1"/>
    <col min="7683" max="7684" width="12.85546875" style="339" customWidth="1"/>
    <col min="7685" max="7685" width="14.85546875" style="339" customWidth="1"/>
    <col min="7686" max="7687" width="19" style="339" customWidth="1"/>
    <col min="7688" max="7688" width="20.42578125" style="339" customWidth="1"/>
    <col min="7689" max="7689" width="17.28515625" style="339" customWidth="1"/>
    <col min="7690" max="7690" width="18.42578125" style="339" customWidth="1"/>
    <col min="7691" max="7935" width="9.140625" style="339"/>
    <col min="7936" max="7936" width="37.5703125" style="339" customWidth="1"/>
    <col min="7937" max="7937" width="13.140625" style="339" customWidth="1"/>
    <col min="7938" max="7938" width="12.7109375" style="339" customWidth="1"/>
    <col min="7939" max="7940" width="12.85546875" style="339" customWidth="1"/>
    <col min="7941" max="7941" width="14.85546875" style="339" customWidth="1"/>
    <col min="7942" max="7943" width="19" style="339" customWidth="1"/>
    <col min="7944" max="7944" width="20.42578125" style="339" customWidth="1"/>
    <col min="7945" max="7945" width="17.28515625" style="339" customWidth="1"/>
    <col min="7946" max="7946" width="18.42578125" style="339" customWidth="1"/>
    <col min="7947" max="8191" width="9.140625" style="339"/>
    <col min="8192" max="8192" width="37.5703125" style="339" customWidth="1"/>
    <col min="8193" max="8193" width="13.140625" style="339" customWidth="1"/>
    <col min="8194" max="8194" width="12.7109375" style="339" customWidth="1"/>
    <col min="8195" max="8196" width="12.85546875" style="339" customWidth="1"/>
    <col min="8197" max="8197" width="14.85546875" style="339" customWidth="1"/>
    <col min="8198" max="8199" width="19" style="339" customWidth="1"/>
    <col min="8200" max="8200" width="20.42578125" style="339" customWidth="1"/>
    <col min="8201" max="8201" width="17.28515625" style="339" customWidth="1"/>
    <col min="8202" max="8202" width="18.42578125" style="339" customWidth="1"/>
    <col min="8203" max="8447" width="9.140625" style="339"/>
    <col min="8448" max="8448" width="37.5703125" style="339" customWidth="1"/>
    <col min="8449" max="8449" width="13.140625" style="339" customWidth="1"/>
    <col min="8450" max="8450" width="12.7109375" style="339" customWidth="1"/>
    <col min="8451" max="8452" width="12.85546875" style="339" customWidth="1"/>
    <col min="8453" max="8453" width="14.85546875" style="339" customWidth="1"/>
    <col min="8454" max="8455" width="19" style="339" customWidth="1"/>
    <col min="8456" max="8456" width="20.42578125" style="339" customWidth="1"/>
    <col min="8457" max="8457" width="17.28515625" style="339" customWidth="1"/>
    <col min="8458" max="8458" width="18.42578125" style="339" customWidth="1"/>
    <col min="8459" max="8703" width="9.140625" style="339"/>
    <col min="8704" max="8704" width="37.5703125" style="339" customWidth="1"/>
    <col min="8705" max="8705" width="13.140625" style="339" customWidth="1"/>
    <col min="8706" max="8706" width="12.7109375" style="339" customWidth="1"/>
    <col min="8707" max="8708" width="12.85546875" style="339" customWidth="1"/>
    <col min="8709" max="8709" width="14.85546875" style="339" customWidth="1"/>
    <col min="8710" max="8711" width="19" style="339" customWidth="1"/>
    <col min="8712" max="8712" width="20.42578125" style="339" customWidth="1"/>
    <col min="8713" max="8713" width="17.28515625" style="339" customWidth="1"/>
    <col min="8714" max="8714" width="18.42578125" style="339" customWidth="1"/>
    <col min="8715" max="8959" width="9.140625" style="339"/>
    <col min="8960" max="8960" width="37.5703125" style="339" customWidth="1"/>
    <col min="8961" max="8961" width="13.140625" style="339" customWidth="1"/>
    <col min="8962" max="8962" width="12.7109375" style="339" customWidth="1"/>
    <col min="8963" max="8964" width="12.85546875" style="339" customWidth="1"/>
    <col min="8965" max="8965" width="14.85546875" style="339" customWidth="1"/>
    <col min="8966" max="8967" width="19" style="339" customWidth="1"/>
    <col min="8968" max="8968" width="20.42578125" style="339" customWidth="1"/>
    <col min="8969" max="8969" width="17.28515625" style="339" customWidth="1"/>
    <col min="8970" max="8970" width="18.42578125" style="339" customWidth="1"/>
    <col min="8971" max="9215" width="9.140625" style="339"/>
    <col min="9216" max="9216" width="37.5703125" style="339" customWidth="1"/>
    <col min="9217" max="9217" width="13.140625" style="339" customWidth="1"/>
    <col min="9218" max="9218" width="12.7109375" style="339" customWidth="1"/>
    <col min="9219" max="9220" width="12.85546875" style="339" customWidth="1"/>
    <col min="9221" max="9221" width="14.85546875" style="339" customWidth="1"/>
    <col min="9222" max="9223" width="19" style="339" customWidth="1"/>
    <col min="9224" max="9224" width="20.42578125" style="339" customWidth="1"/>
    <col min="9225" max="9225" width="17.28515625" style="339" customWidth="1"/>
    <col min="9226" max="9226" width="18.42578125" style="339" customWidth="1"/>
    <col min="9227" max="9471" width="9.140625" style="339"/>
    <col min="9472" max="9472" width="37.5703125" style="339" customWidth="1"/>
    <col min="9473" max="9473" width="13.140625" style="339" customWidth="1"/>
    <col min="9474" max="9474" width="12.7109375" style="339" customWidth="1"/>
    <col min="9475" max="9476" width="12.85546875" style="339" customWidth="1"/>
    <col min="9477" max="9477" width="14.85546875" style="339" customWidth="1"/>
    <col min="9478" max="9479" width="19" style="339" customWidth="1"/>
    <col min="9480" max="9480" width="20.42578125" style="339" customWidth="1"/>
    <col min="9481" max="9481" width="17.28515625" style="339" customWidth="1"/>
    <col min="9482" max="9482" width="18.42578125" style="339" customWidth="1"/>
    <col min="9483" max="9727" width="9.140625" style="339"/>
    <col min="9728" max="9728" width="37.5703125" style="339" customWidth="1"/>
    <col min="9729" max="9729" width="13.140625" style="339" customWidth="1"/>
    <col min="9730" max="9730" width="12.7109375" style="339" customWidth="1"/>
    <col min="9731" max="9732" width="12.85546875" style="339" customWidth="1"/>
    <col min="9733" max="9733" width="14.85546875" style="339" customWidth="1"/>
    <col min="9734" max="9735" width="19" style="339" customWidth="1"/>
    <col min="9736" max="9736" width="20.42578125" style="339" customWidth="1"/>
    <col min="9737" max="9737" width="17.28515625" style="339" customWidth="1"/>
    <col min="9738" max="9738" width="18.42578125" style="339" customWidth="1"/>
    <col min="9739" max="9983" width="9.140625" style="339"/>
    <col min="9984" max="9984" width="37.5703125" style="339" customWidth="1"/>
    <col min="9985" max="9985" width="13.140625" style="339" customWidth="1"/>
    <col min="9986" max="9986" width="12.7109375" style="339" customWidth="1"/>
    <col min="9987" max="9988" width="12.85546875" style="339" customWidth="1"/>
    <col min="9989" max="9989" width="14.85546875" style="339" customWidth="1"/>
    <col min="9990" max="9991" width="19" style="339" customWidth="1"/>
    <col min="9992" max="9992" width="20.42578125" style="339" customWidth="1"/>
    <col min="9993" max="9993" width="17.28515625" style="339" customWidth="1"/>
    <col min="9994" max="9994" width="18.42578125" style="339" customWidth="1"/>
    <col min="9995" max="10239" width="9.140625" style="339"/>
    <col min="10240" max="10240" width="37.5703125" style="339" customWidth="1"/>
    <col min="10241" max="10241" width="13.140625" style="339" customWidth="1"/>
    <col min="10242" max="10242" width="12.7109375" style="339" customWidth="1"/>
    <col min="10243" max="10244" width="12.85546875" style="339" customWidth="1"/>
    <col min="10245" max="10245" width="14.85546875" style="339" customWidth="1"/>
    <col min="10246" max="10247" width="19" style="339" customWidth="1"/>
    <col min="10248" max="10248" width="20.42578125" style="339" customWidth="1"/>
    <col min="10249" max="10249" width="17.28515625" style="339" customWidth="1"/>
    <col min="10250" max="10250" width="18.42578125" style="339" customWidth="1"/>
    <col min="10251" max="10495" width="9.140625" style="339"/>
    <col min="10496" max="10496" width="37.5703125" style="339" customWidth="1"/>
    <col min="10497" max="10497" width="13.140625" style="339" customWidth="1"/>
    <col min="10498" max="10498" width="12.7109375" style="339" customWidth="1"/>
    <col min="10499" max="10500" width="12.85546875" style="339" customWidth="1"/>
    <col min="10501" max="10501" width="14.85546875" style="339" customWidth="1"/>
    <col min="10502" max="10503" width="19" style="339" customWidth="1"/>
    <col min="10504" max="10504" width="20.42578125" style="339" customWidth="1"/>
    <col min="10505" max="10505" width="17.28515625" style="339" customWidth="1"/>
    <col min="10506" max="10506" width="18.42578125" style="339" customWidth="1"/>
    <col min="10507" max="10751" width="9.140625" style="339"/>
    <col min="10752" max="10752" width="37.5703125" style="339" customWidth="1"/>
    <col min="10753" max="10753" width="13.140625" style="339" customWidth="1"/>
    <col min="10754" max="10754" width="12.7109375" style="339" customWidth="1"/>
    <col min="10755" max="10756" width="12.85546875" style="339" customWidth="1"/>
    <col min="10757" max="10757" width="14.85546875" style="339" customWidth="1"/>
    <col min="10758" max="10759" width="19" style="339" customWidth="1"/>
    <col min="10760" max="10760" width="20.42578125" style="339" customWidth="1"/>
    <col min="10761" max="10761" width="17.28515625" style="339" customWidth="1"/>
    <col min="10762" max="10762" width="18.42578125" style="339" customWidth="1"/>
    <col min="10763" max="11007" width="9.140625" style="339"/>
    <col min="11008" max="11008" width="37.5703125" style="339" customWidth="1"/>
    <col min="11009" max="11009" width="13.140625" style="339" customWidth="1"/>
    <col min="11010" max="11010" width="12.7109375" style="339" customWidth="1"/>
    <col min="11011" max="11012" width="12.85546875" style="339" customWidth="1"/>
    <col min="11013" max="11013" width="14.85546875" style="339" customWidth="1"/>
    <col min="11014" max="11015" width="19" style="339" customWidth="1"/>
    <col min="11016" max="11016" width="20.42578125" style="339" customWidth="1"/>
    <col min="11017" max="11017" width="17.28515625" style="339" customWidth="1"/>
    <col min="11018" max="11018" width="18.42578125" style="339" customWidth="1"/>
    <col min="11019" max="11263" width="9.140625" style="339"/>
    <col min="11264" max="11264" width="37.5703125" style="339" customWidth="1"/>
    <col min="11265" max="11265" width="13.140625" style="339" customWidth="1"/>
    <col min="11266" max="11266" width="12.7109375" style="339" customWidth="1"/>
    <col min="11267" max="11268" width="12.85546875" style="339" customWidth="1"/>
    <col min="11269" max="11269" width="14.85546875" style="339" customWidth="1"/>
    <col min="11270" max="11271" width="19" style="339" customWidth="1"/>
    <col min="11272" max="11272" width="20.42578125" style="339" customWidth="1"/>
    <col min="11273" max="11273" width="17.28515625" style="339" customWidth="1"/>
    <col min="11274" max="11274" width="18.42578125" style="339" customWidth="1"/>
    <col min="11275" max="11519" width="9.140625" style="339"/>
    <col min="11520" max="11520" width="37.5703125" style="339" customWidth="1"/>
    <col min="11521" max="11521" width="13.140625" style="339" customWidth="1"/>
    <col min="11522" max="11522" width="12.7109375" style="339" customWidth="1"/>
    <col min="11523" max="11524" width="12.85546875" style="339" customWidth="1"/>
    <col min="11525" max="11525" width="14.85546875" style="339" customWidth="1"/>
    <col min="11526" max="11527" width="19" style="339" customWidth="1"/>
    <col min="11528" max="11528" width="20.42578125" style="339" customWidth="1"/>
    <col min="11529" max="11529" width="17.28515625" style="339" customWidth="1"/>
    <col min="11530" max="11530" width="18.42578125" style="339" customWidth="1"/>
    <col min="11531" max="11775" width="9.140625" style="339"/>
    <col min="11776" max="11776" width="37.5703125" style="339" customWidth="1"/>
    <col min="11777" max="11777" width="13.140625" style="339" customWidth="1"/>
    <col min="11778" max="11778" width="12.7109375" style="339" customWidth="1"/>
    <col min="11779" max="11780" width="12.85546875" style="339" customWidth="1"/>
    <col min="11781" max="11781" width="14.85546875" style="339" customWidth="1"/>
    <col min="11782" max="11783" width="19" style="339" customWidth="1"/>
    <col min="11784" max="11784" width="20.42578125" style="339" customWidth="1"/>
    <col min="11785" max="11785" width="17.28515625" style="339" customWidth="1"/>
    <col min="11786" max="11786" width="18.42578125" style="339" customWidth="1"/>
    <col min="11787" max="12031" width="9.140625" style="339"/>
    <col min="12032" max="12032" width="37.5703125" style="339" customWidth="1"/>
    <col min="12033" max="12033" width="13.140625" style="339" customWidth="1"/>
    <col min="12034" max="12034" width="12.7109375" style="339" customWidth="1"/>
    <col min="12035" max="12036" width="12.85546875" style="339" customWidth="1"/>
    <col min="12037" max="12037" width="14.85546875" style="339" customWidth="1"/>
    <col min="12038" max="12039" width="19" style="339" customWidth="1"/>
    <col min="12040" max="12040" width="20.42578125" style="339" customWidth="1"/>
    <col min="12041" max="12041" width="17.28515625" style="339" customWidth="1"/>
    <col min="12042" max="12042" width="18.42578125" style="339" customWidth="1"/>
    <col min="12043" max="12287" width="9.140625" style="339"/>
    <col min="12288" max="12288" width="37.5703125" style="339" customWidth="1"/>
    <col min="12289" max="12289" width="13.140625" style="339" customWidth="1"/>
    <col min="12290" max="12290" width="12.7109375" style="339" customWidth="1"/>
    <col min="12291" max="12292" width="12.85546875" style="339" customWidth="1"/>
    <col min="12293" max="12293" width="14.85546875" style="339" customWidth="1"/>
    <col min="12294" max="12295" width="19" style="339" customWidth="1"/>
    <col min="12296" max="12296" width="20.42578125" style="339" customWidth="1"/>
    <col min="12297" max="12297" width="17.28515625" style="339" customWidth="1"/>
    <col min="12298" max="12298" width="18.42578125" style="339" customWidth="1"/>
    <col min="12299" max="12543" width="9.140625" style="339"/>
    <col min="12544" max="12544" width="37.5703125" style="339" customWidth="1"/>
    <col min="12545" max="12545" width="13.140625" style="339" customWidth="1"/>
    <col min="12546" max="12546" width="12.7109375" style="339" customWidth="1"/>
    <col min="12547" max="12548" width="12.85546875" style="339" customWidth="1"/>
    <col min="12549" max="12549" width="14.85546875" style="339" customWidth="1"/>
    <col min="12550" max="12551" width="19" style="339" customWidth="1"/>
    <col min="12552" max="12552" width="20.42578125" style="339" customWidth="1"/>
    <col min="12553" max="12553" width="17.28515625" style="339" customWidth="1"/>
    <col min="12554" max="12554" width="18.42578125" style="339" customWidth="1"/>
    <col min="12555" max="12799" width="9.140625" style="339"/>
    <col min="12800" max="12800" width="37.5703125" style="339" customWidth="1"/>
    <col min="12801" max="12801" width="13.140625" style="339" customWidth="1"/>
    <col min="12802" max="12802" width="12.7109375" style="339" customWidth="1"/>
    <col min="12803" max="12804" width="12.85546875" style="339" customWidth="1"/>
    <col min="12805" max="12805" width="14.85546875" style="339" customWidth="1"/>
    <col min="12806" max="12807" width="19" style="339" customWidth="1"/>
    <col min="12808" max="12808" width="20.42578125" style="339" customWidth="1"/>
    <col min="12809" max="12809" width="17.28515625" style="339" customWidth="1"/>
    <col min="12810" max="12810" width="18.42578125" style="339" customWidth="1"/>
    <col min="12811" max="13055" width="9.140625" style="339"/>
    <col min="13056" max="13056" width="37.5703125" style="339" customWidth="1"/>
    <col min="13057" max="13057" width="13.140625" style="339" customWidth="1"/>
    <col min="13058" max="13058" width="12.7109375" style="339" customWidth="1"/>
    <col min="13059" max="13060" width="12.85546875" style="339" customWidth="1"/>
    <col min="13061" max="13061" width="14.85546875" style="339" customWidth="1"/>
    <col min="13062" max="13063" width="19" style="339" customWidth="1"/>
    <col min="13064" max="13064" width="20.42578125" style="339" customWidth="1"/>
    <col min="13065" max="13065" width="17.28515625" style="339" customWidth="1"/>
    <col min="13066" max="13066" width="18.42578125" style="339" customWidth="1"/>
    <col min="13067" max="13311" width="9.140625" style="339"/>
    <col min="13312" max="13312" width="37.5703125" style="339" customWidth="1"/>
    <col min="13313" max="13313" width="13.140625" style="339" customWidth="1"/>
    <col min="13314" max="13314" width="12.7109375" style="339" customWidth="1"/>
    <col min="13315" max="13316" width="12.85546875" style="339" customWidth="1"/>
    <col min="13317" max="13317" width="14.85546875" style="339" customWidth="1"/>
    <col min="13318" max="13319" width="19" style="339" customWidth="1"/>
    <col min="13320" max="13320" width="20.42578125" style="339" customWidth="1"/>
    <col min="13321" max="13321" width="17.28515625" style="339" customWidth="1"/>
    <col min="13322" max="13322" width="18.42578125" style="339" customWidth="1"/>
    <col min="13323" max="13567" width="9.140625" style="339"/>
    <col min="13568" max="13568" width="37.5703125" style="339" customWidth="1"/>
    <col min="13569" max="13569" width="13.140625" style="339" customWidth="1"/>
    <col min="13570" max="13570" width="12.7109375" style="339" customWidth="1"/>
    <col min="13571" max="13572" width="12.85546875" style="339" customWidth="1"/>
    <col min="13573" max="13573" width="14.85546875" style="339" customWidth="1"/>
    <col min="13574" max="13575" width="19" style="339" customWidth="1"/>
    <col min="13576" max="13576" width="20.42578125" style="339" customWidth="1"/>
    <col min="13577" max="13577" width="17.28515625" style="339" customWidth="1"/>
    <col min="13578" max="13578" width="18.42578125" style="339" customWidth="1"/>
    <col min="13579" max="13823" width="9.140625" style="339"/>
    <col min="13824" max="13824" width="37.5703125" style="339" customWidth="1"/>
    <col min="13825" max="13825" width="13.140625" style="339" customWidth="1"/>
    <col min="13826" max="13826" width="12.7109375" style="339" customWidth="1"/>
    <col min="13827" max="13828" width="12.85546875" style="339" customWidth="1"/>
    <col min="13829" max="13829" width="14.85546875" style="339" customWidth="1"/>
    <col min="13830" max="13831" width="19" style="339" customWidth="1"/>
    <col min="13832" max="13832" width="20.42578125" style="339" customWidth="1"/>
    <col min="13833" max="13833" width="17.28515625" style="339" customWidth="1"/>
    <col min="13834" max="13834" width="18.42578125" style="339" customWidth="1"/>
    <col min="13835" max="14079" width="9.140625" style="339"/>
    <col min="14080" max="14080" width="37.5703125" style="339" customWidth="1"/>
    <col min="14081" max="14081" width="13.140625" style="339" customWidth="1"/>
    <col min="14082" max="14082" width="12.7109375" style="339" customWidth="1"/>
    <col min="14083" max="14084" width="12.85546875" style="339" customWidth="1"/>
    <col min="14085" max="14085" width="14.85546875" style="339" customWidth="1"/>
    <col min="14086" max="14087" width="19" style="339" customWidth="1"/>
    <col min="14088" max="14088" width="20.42578125" style="339" customWidth="1"/>
    <col min="14089" max="14089" width="17.28515625" style="339" customWidth="1"/>
    <col min="14090" max="14090" width="18.42578125" style="339" customWidth="1"/>
    <col min="14091" max="14335" width="9.140625" style="339"/>
    <col min="14336" max="14336" width="37.5703125" style="339" customWidth="1"/>
    <col min="14337" max="14337" width="13.140625" style="339" customWidth="1"/>
    <col min="14338" max="14338" width="12.7109375" style="339" customWidth="1"/>
    <col min="14339" max="14340" width="12.85546875" style="339" customWidth="1"/>
    <col min="14341" max="14341" width="14.85546875" style="339" customWidth="1"/>
    <col min="14342" max="14343" width="19" style="339" customWidth="1"/>
    <col min="14344" max="14344" width="20.42578125" style="339" customWidth="1"/>
    <col min="14345" max="14345" width="17.28515625" style="339" customWidth="1"/>
    <col min="14346" max="14346" width="18.42578125" style="339" customWidth="1"/>
    <col min="14347" max="14591" width="9.140625" style="339"/>
    <col min="14592" max="14592" width="37.5703125" style="339" customWidth="1"/>
    <col min="14593" max="14593" width="13.140625" style="339" customWidth="1"/>
    <col min="14594" max="14594" width="12.7109375" style="339" customWidth="1"/>
    <col min="14595" max="14596" width="12.85546875" style="339" customWidth="1"/>
    <col min="14597" max="14597" width="14.85546875" style="339" customWidth="1"/>
    <col min="14598" max="14599" width="19" style="339" customWidth="1"/>
    <col min="14600" max="14600" width="20.42578125" style="339" customWidth="1"/>
    <col min="14601" max="14601" width="17.28515625" style="339" customWidth="1"/>
    <col min="14602" max="14602" width="18.42578125" style="339" customWidth="1"/>
    <col min="14603" max="14847" width="9.140625" style="339"/>
    <col min="14848" max="14848" width="37.5703125" style="339" customWidth="1"/>
    <col min="14849" max="14849" width="13.140625" style="339" customWidth="1"/>
    <col min="14850" max="14850" width="12.7109375" style="339" customWidth="1"/>
    <col min="14851" max="14852" width="12.85546875" style="339" customWidth="1"/>
    <col min="14853" max="14853" width="14.85546875" style="339" customWidth="1"/>
    <col min="14854" max="14855" width="19" style="339" customWidth="1"/>
    <col min="14856" max="14856" width="20.42578125" style="339" customWidth="1"/>
    <col min="14857" max="14857" width="17.28515625" style="339" customWidth="1"/>
    <col min="14858" max="14858" width="18.42578125" style="339" customWidth="1"/>
    <col min="14859" max="15103" width="9.140625" style="339"/>
    <col min="15104" max="15104" width="37.5703125" style="339" customWidth="1"/>
    <col min="15105" max="15105" width="13.140625" style="339" customWidth="1"/>
    <col min="15106" max="15106" width="12.7109375" style="339" customWidth="1"/>
    <col min="15107" max="15108" width="12.85546875" style="339" customWidth="1"/>
    <col min="15109" max="15109" width="14.85546875" style="339" customWidth="1"/>
    <col min="15110" max="15111" width="19" style="339" customWidth="1"/>
    <col min="15112" max="15112" width="20.42578125" style="339" customWidth="1"/>
    <col min="15113" max="15113" width="17.28515625" style="339" customWidth="1"/>
    <col min="15114" max="15114" width="18.42578125" style="339" customWidth="1"/>
    <col min="15115" max="15359" width="9.140625" style="339"/>
    <col min="15360" max="15360" width="37.5703125" style="339" customWidth="1"/>
    <col min="15361" max="15361" width="13.140625" style="339" customWidth="1"/>
    <col min="15362" max="15362" width="12.7109375" style="339" customWidth="1"/>
    <col min="15363" max="15364" width="12.85546875" style="339" customWidth="1"/>
    <col min="15365" max="15365" width="14.85546875" style="339" customWidth="1"/>
    <col min="15366" max="15367" width="19" style="339" customWidth="1"/>
    <col min="15368" max="15368" width="20.42578125" style="339" customWidth="1"/>
    <col min="15369" max="15369" width="17.28515625" style="339" customWidth="1"/>
    <col min="15370" max="15370" width="18.42578125" style="339" customWidth="1"/>
    <col min="15371" max="15615" width="9.140625" style="339"/>
    <col min="15616" max="15616" width="37.5703125" style="339" customWidth="1"/>
    <col min="15617" max="15617" width="13.140625" style="339" customWidth="1"/>
    <col min="15618" max="15618" width="12.7109375" style="339" customWidth="1"/>
    <col min="15619" max="15620" width="12.85546875" style="339" customWidth="1"/>
    <col min="15621" max="15621" width="14.85546875" style="339" customWidth="1"/>
    <col min="15622" max="15623" width="19" style="339" customWidth="1"/>
    <col min="15624" max="15624" width="20.42578125" style="339" customWidth="1"/>
    <col min="15625" max="15625" width="17.28515625" style="339" customWidth="1"/>
    <col min="15626" max="15626" width="18.42578125" style="339" customWidth="1"/>
    <col min="15627" max="15871" width="9.140625" style="339"/>
    <col min="15872" max="15872" width="37.5703125" style="339" customWidth="1"/>
    <col min="15873" max="15873" width="13.140625" style="339" customWidth="1"/>
    <col min="15874" max="15874" width="12.7109375" style="339" customWidth="1"/>
    <col min="15875" max="15876" width="12.85546875" style="339" customWidth="1"/>
    <col min="15877" max="15877" width="14.85546875" style="339" customWidth="1"/>
    <col min="15878" max="15879" width="19" style="339" customWidth="1"/>
    <col min="15880" max="15880" width="20.42578125" style="339" customWidth="1"/>
    <col min="15881" max="15881" width="17.28515625" style="339" customWidth="1"/>
    <col min="15882" max="15882" width="18.42578125" style="339" customWidth="1"/>
    <col min="15883" max="16127" width="9.140625" style="339"/>
    <col min="16128" max="16128" width="37.5703125" style="339" customWidth="1"/>
    <col min="16129" max="16129" width="13.140625" style="339" customWidth="1"/>
    <col min="16130" max="16130" width="12.7109375" style="339" customWidth="1"/>
    <col min="16131" max="16132" width="12.85546875" style="339" customWidth="1"/>
    <col min="16133" max="16133" width="14.85546875" style="339" customWidth="1"/>
    <col min="16134" max="16135" width="19" style="339" customWidth="1"/>
    <col min="16136" max="16136" width="20.42578125" style="339" customWidth="1"/>
    <col min="16137" max="16137" width="17.28515625" style="339" customWidth="1"/>
    <col min="16138" max="16138" width="18.42578125" style="339" customWidth="1"/>
    <col min="16139" max="16384" width="9.140625" style="339"/>
  </cols>
  <sheetData>
    <row r="1" spans="1:13" ht="14.25" customHeight="1" x14ac:dyDescent="0.25">
      <c r="A1" s="337" t="s">
        <v>31</v>
      </c>
      <c r="C1" s="1049" t="s">
        <v>32</v>
      </c>
      <c r="D1" s="1049"/>
      <c r="E1" s="1049"/>
      <c r="F1" s="1049"/>
      <c r="G1" s="1049"/>
      <c r="H1" s="1049"/>
      <c r="I1" s="629"/>
      <c r="J1" s="629"/>
    </row>
    <row r="2" spans="1:13" ht="14.25" customHeight="1" x14ac:dyDescent="0.25">
      <c r="A2" s="1051" t="s">
        <v>309</v>
      </c>
      <c r="B2" s="1051"/>
      <c r="C2" s="1051"/>
      <c r="D2" s="1051"/>
      <c r="E2" s="1051"/>
      <c r="F2" s="1051"/>
      <c r="G2" s="1051"/>
      <c r="H2" s="1051"/>
      <c r="I2" s="1051"/>
      <c r="J2" s="1051"/>
      <c r="K2" s="1051"/>
      <c r="L2" s="1051"/>
      <c r="M2" s="1051"/>
    </row>
    <row r="3" spans="1:13" ht="17.25" customHeight="1" x14ac:dyDescent="0.25">
      <c r="A3" s="1051"/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1051"/>
    </row>
    <row r="4" spans="1:13" hidden="1" x14ac:dyDescent="0.25">
      <c r="A4" s="341"/>
      <c r="B4" s="342"/>
      <c r="C4" s="343"/>
      <c r="D4" s="343"/>
      <c r="E4" s="343"/>
      <c r="F4" s="342"/>
      <c r="G4" s="342"/>
      <c r="H4" s="342"/>
      <c r="I4" s="342"/>
    </row>
    <row r="5" spans="1:13" ht="12.75" customHeight="1" x14ac:dyDescent="0.25">
      <c r="A5" s="1050"/>
      <c r="B5" s="1050"/>
      <c r="C5" s="1050"/>
      <c r="D5" s="1050"/>
      <c r="E5" s="1050"/>
      <c r="F5" s="1050"/>
      <c r="G5" s="1050"/>
      <c r="H5" s="1050"/>
      <c r="I5" s="631"/>
      <c r="J5" s="630"/>
    </row>
    <row r="6" spans="1:13" ht="11.45" customHeight="1" x14ac:dyDescent="0.25">
      <c r="A6" s="1050"/>
      <c r="B6" s="1050"/>
      <c r="C6" s="1050"/>
      <c r="D6" s="1050"/>
      <c r="E6" s="1050"/>
      <c r="F6" s="1050"/>
      <c r="G6" s="1050"/>
      <c r="H6" s="1050"/>
      <c r="I6" s="631"/>
      <c r="J6" s="630"/>
    </row>
    <row r="7" spans="1:13" ht="25.5" hidden="1" customHeight="1" x14ac:dyDescent="0.25">
      <c r="A7" s="631" t="s">
        <v>33</v>
      </c>
      <c r="B7" s="631"/>
      <c r="C7" s="631" t="s">
        <v>67</v>
      </c>
      <c r="D7" s="344" t="e">
        <f>#REF!</f>
        <v>#REF!</v>
      </c>
      <c r="E7" s="631"/>
      <c r="F7" s="631" t="s">
        <v>45</v>
      </c>
      <c r="G7" s="344"/>
      <c r="H7" s="1050"/>
      <c r="I7" s="631"/>
      <c r="J7" s="1047"/>
    </row>
    <row r="8" spans="1:13" ht="25.5" hidden="1" customHeight="1" x14ac:dyDescent="0.25">
      <c r="A8" s="631" t="s">
        <v>34</v>
      </c>
      <c r="B8" s="631"/>
      <c r="C8" s="631"/>
      <c r="D8" s="631"/>
      <c r="E8" s="631"/>
      <c r="F8" s="344" t="e">
        <f>#REF!-D7</f>
        <v>#REF!</v>
      </c>
      <c r="G8" s="344"/>
      <c r="H8" s="1050"/>
      <c r="I8" s="631"/>
      <c r="J8" s="1047"/>
    </row>
    <row r="9" spans="1:13" ht="43.5" hidden="1" customHeight="1" x14ac:dyDescent="0.25">
      <c r="A9" s="631" t="s">
        <v>35</v>
      </c>
      <c r="B9" s="631"/>
      <c r="C9" s="631"/>
      <c r="D9" s="631"/>
      <c r="E9" s="631"/>
      <c r="F9" s="1050" t="s">
        <v>46</v>
      </c>
      <c r="G9" s="1050"/>
      <c r="H9" s="344">
        <f>H71</f>
        <v>0</v>
      </c>
      <c r="I9" s="344"/>
      <c r="J9" s="345"/>
    </row>
    <row r="10" spans="1:13" ht="43.5" hidden="1" customHeight="1" x14ac:dyDescent="0.25">
      <c r="A10" s="631"/>
      <c r="B10" s="631"/>
      <c r="C10" s="631"/>
      <c r="D10" s="631"/>
      <c r="E10" s="631"/>
      <c r="F10" s="1050" t="s">
        <v>49</v>
      </c>
      <c r="G10" s="1050"/>
      <c r="H10" s="344" t="e">
        <f>D7</f>
        <v>#REF!</v>
      </c>
      <c r="I10" s="344"/>
      <c r="J10" s="345"/>
    </row>
    <row r="11" spans="1:13" hidden="1" x14ac:dyDescent="0.25">
      <c r="A11" s="631"/>
      <c r="B11" s="631"/>
      <c r="C11" s="631"/>
      <c r="D11" s="631"/>
      <c r="E11" s="631"/>
      <c r="F11" s="1054" t="s">
        <v>47</v>
      </c>
      <c r="G11" s="1054"/>
      <c r="H11" s="344" t="e">
        <f>#REF!</f>
        <v>#REF!</v>
      </c>
      <c r="I11" s="344"/>
      <c r="J11" s="345"/>
    </row>
    <row r="12" spans="1:13" hidden="1" x14ac:dyDescent="0.25">
      <c r="A12" s="631"/>
      <c r="B12" s="631"/>
      <c r="C12" s="631"/>
      <c r="D12" s="631"/>
      <c r="E12" s="631"/>
      <c r="F12" s="1054" t="s">
        <v>48</v>
      </c>
      <c r="G12" s="1054"/>
      <c r="H12" s="344" t="e">
        <f>#REF!</f>
        <v>#REF!</v>
      </c>
      <c r="I12" s="344"/>
      <c r="J12" s="345"/>
    </row>
    <row r="13" spans="1:13" ht="25.5" hidden="1" customHeight="1" x14ac:dyDescent="0.25">
      <c r="A13" s="631"/>
      <c r="B13" s="631"/>
      <c r="C13" s="631"/>
      <c r="D13" s="631"/>
      <c r="E13" s="631"/>
      <c r="F13" s="631"/>
      <c r="G13" s="631"/>
      <c r="H13" s="631"/>
      <c r="I13" s="631"/>
      <c r="J13" s="630"/>
    </row>
    <row r="14" spans="1:13" ht="17.25" customHeight="1" x14ac:dyDescent="0.25">
      <c r="A14" s="1055" t="s">
        <v>36</v>
      </c>
      <c r="B14" s="1055"/>
      <c r="C14" s="1055"/>
      <c r="D14" s="1055"/>
      <c r="E14" s="1055"/>
      <c r="F14" s="1055"/>
      <c r="G14" s="1055"/>
      <c r="H14" s="1055"/>
      <c r="I14" s="1055"/>
      <c r="J14" s="1055"/>
      <c r="K14" s="1055"/>
      <c r="L14" s="1055"/>
      <c r="M14" s="1055"/>
    </row>
    <row r="15" spans="1:13" ht="71.25" customHeight="1" x14ac:dyDescent="0.25">
      <c r="A15" s="633" t="s">
        <v>37</v>
      </c>
      <c r="B15" s="346" t="s">
        <v>38</v>
      </c>
      <c r="C15" s="347" t="s">
        <v>39</v>
      </c>
      <c r="D15" s="348" t="s">
        <v>68</v>
      </c>
      <c r="E15" s="367" t="s">
        <v>69</v>
      </c>
      <c r="F15" s="349" t="s">
        <v>276</v>
      </c>
      <c r="G15" s="349" t="s">
        <v>232</v>
      </c>
      <c r="H15" s="348" t="s">
        <v>285</v>
      </c>
      <c r="I15" s="350" t="s">
        <v>227</v>
      </c>
      <c r="J15" s="348" t="s">
        <v>224</v>
      </c>
      <c r="K15" s="348" t="s">
        <v>225</v>
      </c>
      <c r="L15" s="350" t="s">
        <v>223</v>
      </c>
      <c r="M15" s="348" t="s">
        <v>226</v>
      </c>
    </row>
    <row r="16" spans="1:13" ht="46.5" customHeight="1" x14ac:dyDescent="0.25">
      <c r="A16" s="351" t="s">
        <v>261</v>
      </c>
      <c r="B16" s="352" t="s">
        <v>16</v>
      </c>
      <c r="C16" s="354">
        <v>40000</v>
      </c>
      <c r="D16" s="665"/>
      <c r="E16" s="370">
        <f>C16+D16</f>
        <v>40000</v>
      </c>
      <c r="F16" s="666"/>
      <c r="G16" s="666"/>
      <c r="H16" s="666">
        <v>40000</v>
      </c>
      <c r="I16" s="666"/>
      <c r="J16" s="667">
        <f>H16+I16</f>
        <v>40000</v>
      </c>
      <c r="K16" s="666"/>
      <c r="L16" s="666"/>
      <c r="M16" s="515">
        <f>K16+L16</f>
        <v>0</v>
      </c>
    </row>
    <row r="17" spans="1:13" ht="45" customHeight="1" x14ac:dyDescent="0.25">
      <c r="A17" s="372" t="s">
        <v>229</v>
      </c>
      <c r="B17" s="373" t="s">
        <v>222</v>
      </c>
      <c r="C17" s="374">
        <v>100000</v>
      </c>
      <c r="D17" s="374"/>
      <c r="E17" s="518">
        <f>C17+D17</f>
        <v>100000</v>
      </c>
      <c r="F17" s="375"/>
      <c r="G17" s="375"/>
      <c r="H17" s="375">
        <v>100000</v>
      </c>
      <c r="I17" s="375"/>
      <c r="J17" s="516">
        <f>H17+I17</f>
        <v>100000</v>
      </c>
      <c r="K17" s="375"/>
      <c r="L17" s="375"/>
      <c r="M17" s="516">
        <f>K17+L17</f>
        <v>0</v>
      </c>
    </row>
    <row r="18" spans="1:13" ht="45" customHeight="1" x14ac:dyDescent="0.25">
      <c r="A18" s="634" t="s">
        <v>277</v>
      </c>
      <c r="B18" s="635" t="s">
        <v>278</v>
      </c>
      <c r="C18" s="636">
        <v>20000</v>
      </c>
      <c r="D18" s="636">
        <v>0</v>
      </c>
      <c r="E18" s="637">
        <f>C18+D18</f>
        <v>20000</v>
      </c>
      <c r="F18" s="638"/>
      <c r="G18" s="638"/>
      <c r="H18" s="638"/>
      <c r="I18" s="638"/>
      <c r="J18" s="639">
        <f>H18+I18</f>
        <v>0</v>
      </c>
      <c r="K18" s="638">
        <v>20000</v>
      </c>
      <c r="L18" s="638"/>
      <c r="M18" s="639">
        <f>K18+L18</f>
        <v>20000</v>
      </c>
    </row>
    <row r="19" spans="1:13" x14ac:dyDescent="0.25">
      <c r="A19" s="351" t="s">
        <v>4</v>
      </c>
      <c r="B19" s="352"/>
      <c r="C19" s="354">
        <f>SUM(C16:C18)</f>
        <v>160000</v>
      </c>
      <c r="D19" s="354">
        <f t="shared" ref="D19:I19" si="0">SUM(D16:D18)</f>
        <v>0</v>
      </c>
      <c r="E19" s="354">
        <f t="shared" si="0"/>
        <v>160000</v>
      </c>
      <c r="F19" s="354">
        <f t="shared" si="0"/>
        <v>0</v>
      </c>
      <c r="G19" s="354">
        <f t="shared" si="0"/>
        <v>0</v>
      </c>
      <c r="H19" s="354">
        <f t="shared" si="0"/>
        <v>140000</v>
      </c>
      <c r="I19" s="354">
        <f t="shared" si="0"/>
        <v>0</v>
      </c>
      <c r="J19" s="541">
        <f>SUM(J16:J18)</f>
        <v>140000</v>
      </c>
      <c r="K19" s="354">
        <f>SUM(K16:K18)</f>
        <v>20000</v>
      </c>
      <c r="L19" s="354">
        <f t="shared" ref="L19:M19" si="1">SUM(L16:L18)</f>
        <v>0</v>
      </c>
      <c r="M19" s="517">
        <f t="shared" si="1"/>
        <v>20000</v>
      </c>
    </row>
    <row r="20" spans="1:13" ht="18" customHeight="1" x14ac:dyDescent="0.25">
      <c r="A20" s="1052" t="s">
        <v>40</v>
      </c>
      <c r="B20" s="1052"/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632"/>
    </row>
    <row r="21" spans="1:13" ht="128.25" x14ac:dyDescent="0.25">
      <c r="A21" s="368" t="s">
        <v>41</v>
      </c>
      <c r="B21" s="369" t="s">
        <v>38</v>
      </c>
      <c r="C21" s="368" t="s">
        <v>39</v>
      </c>
      <c r="D21" s="368" t="s">
        <v>68</v>
      </c>
      <c r="E21" s="368" t="s">
        <v>69</v>
      </c>
      <c r="F21" s="368" t="s">
        <v>279</v>
      </c>
      <c r="G21" s="370" t="s">
        <v>231</v>
      </c>
      <c r="H21" s="350" t="s">
        <v>227</v>
      </c>
      <c r="I21" s="370" t="s">
        <v>228</v>
      </c>
      <c r="J21" s="370" t="s">
        <v>233</v>
      </c>
      <c r="K21" s="370" t="s">
        <v>280</v>
      </c>
      <c r="L21" s="370" t="s">
        <v>230</v>
      </c>
      <c r="M21" s="632"/>
    </row>
    <row r="22" spans="1:13" ht="45" x14ac:dyDescent="0.25">
      <c r="A22" s="673" t="s">
        <v>312</v>
      </c>
      <c r="B22" s="674" t="s">
        <v>313</v>
      </c>
      <c r="C22" s="675">
        <v>3000</v>
      </c>
      <c r="D22" s="675"/>
      <c r="E22" s="675"/>
      <c r="F22" s="675"/>
      <c r="G22" s="675">
        <f>C22</f>
        <v>3000</v>
      </c>
      <c r="H22" s="676"/>
      <c r="I22" s="675">
        <f>G22+H22</f>
        <v>3000</v>
      </c>
      <c r="J22" s="675"/>
      <c r="K22" s="675">
        <f>I22+J22</f>
        <v>3000</v>
      </c>
      <c r="L22" s="675"/>
      <c r="M22" s="669"/>
    </row>
    <row r="23" spans="1:13" ht="45" x14ac:dyDescent="0.25">
      <c r="A23" s="673" t="s">
        <v>315</v>
      </c>
      <c r="B23" s="674" t="s">
        <v>314</v>
      </c>
      <c r="C23" s="675">
        <v>2000</v>
      </c>
      <c r="D23" s="675"/>
      <c r="E23" s="675"/>
      <c r="F23" s="675"/>
      <c r="G23" s="675">
        <f t="shared" ref="G23:G30" si="2">C23</f>
        <v>2000</v>
      </c>
      <c r="H23" s="676"/>
      <c r="I23" s="675">
        <f t="shared" ref="I23:I31" si="3">G23+H23</f>
        <v>2000</v>
      </c>
      <c r="J23" s="675"/>
      <c r="K23" s="675">
        <f t="shared" ref="K23:K31" si="4">I23+J23</f>
        <v>2000</v>
      </c>
      <c r="L23" s="675"/>
      <c r="M23" s="669"/>
    </row>
    <row r="24" spans="1:13" ht="45" x14ac:dyDescent="0.25">
      <c r="A24" s="673" t="s">
        <v>317</v>
      </c>
      <c r="B24" s="674" t="s">
        <v>316</v>
      </c>
      <c r="C24" s="675">
        <v>1500</v>
      </c>
      <c r="D24" s="675"/>
      <c r="E24" s="675"/>
      <c r="F24" s="675"/>
      <c r="G24" s="675">
        <f t="shared" si="2"/>
        <v>1500</v>
      </c>
      <c r="H24" s="676"/>
      <c r="I24" s="675">
        <f t="shared" si="3"/>
        <v>1500</v>
      </c>
      <c r="J24" s="675"/>
      <c r="K24" s="675">
        <f t="shared" si="4"/>
        <v>1500</v>
      </c>
      <c r="L24" s="675"/>
      <c r="M24" s="669"/>
    </row>
    <row r="25" spans="1:13" ht="45" x14ac:dyDescent="0.25">
      <c r="A25" s="673" t="s">
        <v>319</v>
      </c>
      <c r="B25" s="674" t="s">
        <v>318</v>
      </c>
      <c r="C25" s="675">
        <v>2500</v>
      </c>
      <c r="D25" s="675"/>
      <c r="E25" s="675"/>
      <c r="F25" s="675"/>
      <c r="G25" s="675">
        <f t="shared" si="2"/>
        <v>2500</v>
      </c>
      <c r="H25" s="676"/>
      <c r="I25" s="675">
        <f t="shared" si="3"/>
        <v>2500</v>
      </c>
      <c r="J25" s="675"/>
      <c r="K25" s="675">
        <f t="shared" si="4"/>
        <v>2500</v>
      </c>
      <c r="L25" s="675"/>
      <c r="M25" s="669"/>
    </row>
    <row r="26" spans="1:13" ht="30" x14ac:dyDescent="0.25">
      <c r="A26" s="673" t="s">
        <v>320</v>
      </c>
      <c r="B26" s="674" t="s">
        <v>321</v>
      </c>
      <c r="C26" s="675">
        <v>1500</v>
      </c>
      <c r="D26" s="675"/>
      <c r="E26" s="675"/>
      <c r="F26" s="675"/>
      <c r="G26" s="675">
        <f t="shared" si="2"/>
        <v>1500</v>
      </c>
      <c r="H26" s="676"/>
      <c r="I26" s="675">
        <f t="shared" si="3"/>
        <v>1500</v>
      </c>
      <c r="J26" s="675"/>
      <c r="K26" s="675">
        <f t="shared" si="4"/>
        <v>1500</v>
      </c>
      <c r="L26" s="675"/>
      <c r="M26" s="669"/>
    </row>
    <row r="27" spans="1:13" ht="30" x14ac:dyDescent="0.25">
      <c r="A27" s="673" t="s">
        <v>322</v>
      </c>
      <c r="B27" s="674" t="s">
        <v>323</v>
      </c>
      <c r="C27" s="675">
        <v>1800</v>
      </c>
      <c r="D27" s="675"/>
      <c r="E27" s="675"/>
      <c r="F27" s="675"/>
      <c r="G27" s="675">
        <f t="shared" si="2"/>
        <v>1800</v>
      </c>
      <c r="H27" s="676"/>
      <c r="I27" s="675">
        <f t="shared" si="3"/>
        <v>1800</v>
      </c>
      <c r="J27" s="675"/>
      <c r="K27" s="675">
        <f t="shared" si="4"/>
        <v>1800</v>
      </c>
      <c r="L27" s="675"/>
      <c r="M27" s="669"/>
    </row>
    <row r="28" spans="1:13" ht="60" x14ac:dyDescent="0.25">
      <c r="A28" s="673" t="s">
        <v>324</v>
      </c>
      <c r="B28" s="674" t="s">
        <v>325</v>
      </c>
      <c r="C28" s="675">
        <v>3500</v>
      </c>
      <c r="D28" s="675"/>
      <c r="E28" s="675"/>
      <c r="F28" s="675"/>
      <c r="G28" s="675">
        <f t="shared" si="2"/>
        <v>3500</v>
      </c>
      <c r="H28" s="676"/>
      <c r="I28" s="675">
        <f t="shared" si="3"/>
        <v>3500</v>
      </c>
      <c r="J28" s="675"/>
      <c r="K28" s="675">
        <f t="shared" si="4"/>
        <v>3500</v>
      </c>
      <c r="L28" s="675"/>
      <c r="M28" s="669"/>
    </row>
    <row r="29" spans="1:13" ht="45" x14ac:dyDescent="0.25">
      <c r="A29" s="673" t="s">
        <v>326</v>
      </c>
      <c r="B29" s="674" t="s">
        <v>327</v>
      </c>
      <c r="C29" s="675">
        <v>1500</v>
      </c>
      <c r="D29" s="675"/>
      <c r="E29" s="675"/>
      <c r="F29" s="675"/>
      <c r="G29" s="675">
        <f t="shared" si="2"/>
        <v>1500</v>
      </c>
      <c r="H29" s="676"/>
      <c r="I29" s="675">
        <f t="shared" si="3"/>
        <v>1500</v>
      </c>
      <c r="J29" s="675"/>
      <c r="K29" s="675">
        <f t="shared" si="4"/>
        <v>1500</v>
      </c>
      <c r="L29" s="675"/>
      <c r="M29" s="669"/>
    </row>
    <row r="30" spans="1:13" ht="45" x14ac:dyDescent="0.25">
      <c r="A30" s="673" t="s">
        <v>328</v>
      </c>
      <c r="B30" s="674" t="s">
        <v>329</v>
      </c>
      <c r="C30" s="675">
        <v>1000</v>
      </c>
      <c r="D30" s="675"/>
      <c r="E30" s="675"/>
      <c r="F30" s="675"/>
      <c r="G30" s="675">
        <f t="shared" si="2"/>
        <v>1000</v>
      </c>
      <c r="H30" s="676"/>
      <c r="I30" s="675">
        <f t="shared" si="3"/>
        <v>1000</v>
      </c>
      <c r="J30" s="675"/>
      <c r="K30" s="675">
        <f t="shared" si="4"/>
        <v>1000</v>
      </c>
      <c r="L30" s="675"/>
      <c r="M30" s="669"/>
    </row>
    <row r="31" spans="1:13" ht="75" x14ac:dyDescent="0.25">
      <c r="A31" s="673" t="s">
        <v>330</v>
      </c>
      <c r="B31" s="674" t="s">
        <v>331</v>
      </c>
      <c r="C31" s="675">
        <v>97139</v>
      </c>
      <c r="D31" s="675"/>
      <c r="E31" s="675"/>
      <c r="F31" s="675"/>
      <c r="G31" s="675">
        <v>21700</v>
      </c>
      <c r="H31" s="676"/>
      <c r="I31" s="675">
        <f t="shared" si="3"/>
        <v>21700</v>
      </c>
      <c r="J31" s="675"/>
      <c r="K31" s="675">
        <f t="shared" si="4"/>
        <v>21700</v>
      </c>
      <c r="L31" s="675"/>
      <c r="M31" s="669"/>
    </row>
    <row r="32" spans="1:13" hidden="1" x14ac:dyDescent="0.25">
      <c r="A32" s="673"/>
      <c r="B32" s="674"/>
      <c r="C32" s="675"/>
      <c r="D32" s="675"/>
      <c r="E32" s="675"/>
      <c r="F32" s="675"/>
      <c r="G32" s="675"/>
      <c r="H32" s="676"/>
      <c r="I32" s="675"/>
      <c r="J32" s="675"/>
      <c r="K32" s="675"/>
      <c r="L32" s="675"/>
      <c r="M32" s="669"/>
    </row>
    <row r="33" spans="1:13" hidden="1" x14ac:dyDescent="0.25">
      <c r="A33" s="673"/>
      <c r="B33" s="674"/>
      <c r="C33" s="675"/>
      <c r="D33" s="675"/>
      <c r="E33" s="675"/>
      <c r="F33" s="675"/>
      <c r="G33" s="675"/>
      <c r="H33" s="676"/>
      <c r="I33" s="675"/>
      <c r="J33" s="675"/>
      <c r="K33" s="675"/>
      <c r="L33" s="675"/>
      <c r="M33" s="669"/>
    </row>
    <row r="34" spans="1:13" hidden="1" x14ac:dyDescent="0.25">
      <c r="A34" s="673"/>
      <c r="B34" s="674"/>
      <c r="C34" s="675"/>
      <c r="D34" s="675"/>
      <c r="E34" s="675"/>
      <c r="F34" s="675"/>
      <c r="G34" s="675"/>
      <c r="H34" s="676"/>
      <c r="I34" s="675"/>
      <c r="J34" s="675"/>
      <c r="K34" s="675"/>
      <c r="L34" s="675"/>
      <c r="M34" s="669"/>
    </row>
    <row r="35" spans="1:13" hidden="1" x14ac:dyDescent="0.25">
      <c r="A35" s="673"/>
      <c r="B35" s="674"/>
      <c r="C35" s="675"/>
      <c r="D35" s="675"/>
      <c r="E35" s="675"/>
      <c r="F35" s="675"/>
      <c r="G35" s="675"/>
      <c r="H35" s="676"/>
      <c r="I35" s="675"/>
      <c r="J35" s="675"/>
      <c r="K35" s="675"/>
      <c r="L35" s="675"/>
      <c r="M35" s="669"/>
    </row>
    <row r="36" spans="1:13" hidden="1" x14ac:dyDescent="0.25">
      <c r="A36" s="673"/>
      <c r="B36" s="674"/>
      <c r="C36" s="675"/>
      <c r="D36" s="675"/>
      <c r="E36" s="675"/>
      <c r="F36" s="675"/>
      <c r="G36" s="675"/>
      <c r="H36" s="676"/>
      <c r="I36" s="675"/>
      <c r="J36" s="675"/>
      <c r="K36" s="675"/>
      <c r="L36" s="675"/>
      <c r="M36" s="669"/>
    </row>
    <row r="37" spans="1:13" hidden="1" x14ac:dyDescent="0.25">
      <c r="A37" s="673"/>
      <c r="B37" s="674"/>
      <c r="C37" s="675"/>
      <c r="D37" s="675"/>
      <c r="E37" s="675"/>
      <c r="F37" s="675"/>
      <c r="G37" s="675"/>
      <c r="H37" s="676"/>
      <c r="I37" s="675"/>
      <c r="J37" s="675"/>
      <c r="K37" s="675"/>
      <c r="L37" s="675"/>
      <c r="M37" s="669"/>
    </row>
    <row r="38" spans="1:13" hidden="1" x14ac:dyDescent="0.25">
      <c r="A38" s="673"/>
      <c r="B38" s="674"/>
      <c r="C38" s="675"/>
      <c r="D38" s="675"/>
      <c r="E38" s="675"/>
      <c r="F38" s="675"/>
      <c r="G38" s="675"/>
      <c r="H38" s="676"/>
      <c r="I38" s="675"/>
      <c r="J38" s="675"/>
      <c r="K38" s="675"/>
      <c r="L38" s="675"/>
      <c r="M38" s="669"/>
    </row>
    <row r="39" spans="1:13" hidden="1" x14ac:dyDescent="0.25">
      <c r="A39" s="351"/>
      <c r="B39" s="353"/>
      <c r="C39" s="677"/>
      <c r="D39" s="677"/>
      <c r="E39" s="678"/>
      <c r="F39" s="679"/>
      <c r="G39" s="679"/>
      <c r="H39" s="680"/>
      <c r="I39" s="680"/>
      <c r="J39" s="679"/>
      <c r="K39" s="679"/>
      <c r="L39" s="679"/>
    </row>
    <row r="40" spans="1:13" hidden="1" x14ac:dyDescent="0.25">
      <c r="A40" s="351"/>
      <c r="B40" s="353"/>
      <c r="C40" s="677"/>
      <c r="D40" s="677"/>
      <c r="E40" s="677"/>
      <c r="F40" s="679"/>
      <c r="G40" s="679"/>
      <c r="H40" s="680"/>
      <c r="I40" s="680"/>
      <c r="J40" s="679"/>
      <c r="K40" s="679"/>
      <c r="L40" s="679"/>
      <c r="M40" s="380"/>
    </row>
    <row r="41" spans="1:13" s="338" customFormat="1" ht="14.25" x14ac:dyDescent="0.2">
      <c r="A41" s="347" t="s">
        <v>4</v>
      </c>
      <c r="B41" s="346"/>
      <c r="C41" s="379">
        <f>SUM(C22:C40)</f>
        <v>115439</v>
      </c>
      <c r="D41" s="379">
        <f t="shared" ref="D41:L41" si="5">SUM(D22:D40)</f>
        <v>0</v>
      </c>
      <c r="E41" s="379">
        <f t="shared" si="5"/>
        <v>0</v>
      </c>
      <c r="F41" s="379">
        <f t="shared" si="5"/>
        <v>0</v>
      </c>
      <c r="G41" s="379">
        <f t="shared" si="5"/>
        <v>40000</v>
      </c>
      <c r="H41" s="379">
        <f t="shared" si="5"/>
        <v>0</v>
      </c>
      <c r="I41" s="379">
        <f t="shared" si="5"/>
        <v>40000</v>
      </c>
      <c r="J41" s="379">
        <f t="shared" si="5"/>
        <v>0</v>
      </c>
      <c r="K41" s="379">
        <f t="shared" si="5"/>
        <v>40000</v>
      </c>
      <c r="L41" s="379">
        <f t="shared" si="5"/>
        <v>0</v>
      </c>
    </row>
    <row r="42" spans="1:13" ht="50.25" customHeight="1" x14ac:dyDescent="0.25">
      <c r="A42" s="372" t="s">
        <v>229</v>
      </c>
      <c r="B42" s="376" t="s">
        <v>219</v>
      </c>
      <c r="C42" s="377">
        <v>100000</v>
      </c>
      <c r="D42" s="377"/>
      <c r="E42" s="377">
        <f>C42+D42</f>
        <v>100000</v>
      </c>
      <c r="F42" s="378"/>
      <c r="G42" s="378">
        <v>100000</v>
      </c>
      <c r="H42" s="378"/>
      <c r="I42" s="520">
        <f t="shared" ref="I42" si="6">G42+H42</f>
        <v>100000</v>
      </c>
      <c r="J42" s="378">
        <v>0</v>
      </c>
      <c r="K42" s="378">
        <f>I42+J42</f>
        <v>100000</v>
      </c>
      <c r="L42" s="378">
        <f t="shared" ref="L42:L69" si="7">E42-I42</f>
        <v>0</v>
      </c>
    </row>
    <row r="43" spans="1:13" ht="42.75" hidden="1" customHeight="1" x14ac:dyDescent="0.25">
      <c r="A43" s="351" t="s">
        <v>115</v>
      </c>
      <c r="B43" s="353" t="s">
        <v>42</v>
      </c>
      <c r="C43" s="355"/>
      <c r="D43" s="355"/>
      <c r="E43" s="355">
        <f t="shared" ref="E43:E67" si="8">C43+D43</f>
        <v>0</v>
      </c>
      <c r="F43" s="356">
        <v>0</v>
      </c>
      <c r="G43" s="356">
        <f t="shared" ref="G43:G49" si="9">E43-F43</f>
        <v>0</v>
      </c>
      <c r="H43" s="357"/>
      <c r="I43" s="519"/>
      <c r="J43" s="356">
        <f t="shared" ref="J43:J49" si="10">F43+H43+I43</f>
        <v>0</v>
      </c>
      <c r="K43" s="356">
        <f t="shared" ref="K43:K67" si="11">E43-J43</f>
        <v>0</v>
      </c>
      <c r="L43" s="356">
        <f t="shared" si="7"/>
        <v>0</v>
      </c>
    </row>
    <row r="44" spans="1:13" ht="42.75" hidden="1" customHeight="1" x14ac:dyDescent="0.25">
      <c r="A44" s="351" t="s">
        <v>102</v>
      </c>
      <c r="B44" s="353" t="s">
        <v>70</v>
      </c>
      <c r="C44" s="355"/>
      <c r="D44" s="355"/>
      <c r="E44" s="355">
        <f t="shared" si="8"/>
        <v>0</v>
      </c>
      <c r="F44" s="356">
        <v>0</v>
      </c>
      <c r="G44" s="356">
        <f t="shared" si="9"/>
        <v>0</v>
      </c>
      <c r="H44" s="357"/>
      <c r="I44" s="519"/>
      <c r="J44" s="356">
        <f t="shared" si="10"/>
        <v>0</v>
      </c>
      <c r="K44" s="356">
        <f t="shared" si="11"/>
        <v>0</v>
      </c>
      <c r="L44" s="356">
        <f t="shared" si="7"/>
        <v>0</v>
      </c>
    </row>
    <row r="45" spans="1:13" ht="42.75" hidden="1" customHeight="1" x14ac:dyDescent="0.25">
      <c r="A45" s="351" t="s">
        <v>103</v>
      </c>
      <c r="B45" s="353" t="s">
        <v>104</v>
      </c>
      <c r="C45" s="355"/>
      <c r="D45" s="355"/>
      <c r="E45" s="355">
        <f t="shared" si="8"/>
        <v>0</v>
      </c>
      <c r="F45" s="356">
        <v>0</v>
      </c>
      <c r="G45" s="356">
        <f t="shared" si="9"/>
        <v>0</v>
      </c>
      <c r="H45" s="357"/>
      <c r="I45" s="519"/>
      <c r="J45" s="356">
        <f t="shared" si="10"/>
        <v>0</v>
      </c>
      <c r="K45" s="356">
        <f t="shared" si="11"/>
        <v>0</v>
      </c>
      <c r="L45" s="356">
        <f t="shared" si="7"/>
        <v>0</v>
      </c>
    </row>
    <row r="46" spans="1:13" ht="42.75" hidden="1" customHeight="1" x14ac:dyDescent="0.25">
      <c r="A46" s="351" t="s">
        <v>105</v>
      </c>
      <c r="B46" s="353" t="s">
        <v>106</v>
      </c>
      <c r="C46" s="355"/>
      <c r="D46" s="355"/>
      <c r="E46" s="355">
        <f t="shared" si="8"/>
        <v>0</v>
      </c>
      <c r="F46" s="356">
        <v>0</v>
      </c>
      <c r="G46" s="356">
        <f t="shared" si="9"/>
        <v>0</v>
      </c>
      <c r="H46" s="357"/>
      <c r="I46" s="519"/>
      <c r="J46" s="356">
        <f t="shared" si="10"/>
        <v>0</v>
      </c>
      <c r="K46" s="356">
        <f t="shared" si="11"/>
        <v>0</v>
      </c>
      <c r="L46" s="356">
        <f t="shared" si="7"/>
        <v>0</v>
      </c>
    </row>
    <row r="47" spans="1:13" ht="42.75" hidden="1" customHeight="1" x14ac:dyDescent="0.25">
      <c r="A47" s="351" t="s">
        <v>107</v>
      </c>
      <c r="B47" s="353" t="s">
        <v>108</v>
      </c>
      <c r="C47" s="355"/>
      <c r="D47" s="355"/>
      <c r="E47" s="355">
        <f t="shared" si="8"/>
        <v>0</v>
      </c>
      <c r="F47" s="356">
        <v>0</v>
      </c>
      <c r="G47" s="356">
        <f t="shared" si="9"/>
        <v>0</v>
      </c>
      <c r="H47" s="357"/>
      <c r="I47" s="519"/>
      <c r="J47" s="356">
        <f t="shared" si="10"/>
        <v>0</v>
      </c>
      <c r="K47" s="356">
        <f t="shared" si="11"/>
        <v>0</v>
      </c>
      <c r="L47" s="356">
        <f t="shared" si="7"/>
        <v>0</v>
      </c>
    </row>
    <row r="48" spans="1:13" ht="58.15" hidden="1" customHeight="1" x14ac:dyDescent="0.25">
      <c r="A48" s="351" t="s">
        <v>147</v>
      </c>
      <c r="B48" s="353" t="s">
        <v>109</v>
      </c>
      <c r="C48" s="355"/>
      <c r="D48" s="355"/>
      <c r="E48" s="355">
        <f t="shared" si="8"/>
        <v>0</v>
      </c>
      <c r="F48" s="356">
        <v>0</v>
      </c>
      <c r="G48" s="356">
        <f t="shared" si="9"/>
        <v>0</v>
      </c>
      <c r="H48" s="357"/>
      <c r="I48" s="519"/>
      <c r="J48" s="356">
        <f t="shared" si="10"/>
        <v>0</v>
      </c>
      <c r="K48" s="356">
        <f t="shared" si="11"/>
        <v>0</v>
      </c>
      <c r="L48" s="356">
        <f t="shared" si="7"/>
        <v>0</v>
      </c>
    </row>
    <row r="49" spans="1:12" ht="42.75" hidden="1" customHeight="1" x14ac:dyDescent="0.25">
      <c r="A49" s="351" t="s">
        <v>146</v>
      </c>
      <c r="B49" s="353" t="s">
        <v>110</v>
      </c>
      <c r="C49" s="355"/>
      <c r="D49" s="355"/>
      <c r="E49" s="355">
        <f t="shared" si="8"/>
        <v>0</v>
      </c>
      <c r="F49" s="356">
        <v>0</v>
      </c>
      <c r="G49" s="356">
        <f t="shared" si="9"/>
        <v>0</v>
      </c>
      <c r="H49" s="357"/>
      <c r="I49" s="519"/>
      <c r="J49" s="356">
        <f t="shared" si="10"/>
        <v>0</v>
      </c>
      <c r="K49" s="356">
        <f t="shared" si="11"/>
        <v>0</v>
      </c>
      <c r="L49" s="356">
        <f t="shared" si="7"/>
        <v>0</v>
      </c>
    </row>
    <row r="50" spans="1:12" ht="42.75" hidden="1" customHeight="1" x14ac:dyDescent="0.25">
      <c r="A50" s="351"/>
      <c r="B50" s="353"/>
      <c r="C50" s="355"/>
      <c r="D50" s="355"/>
      <c r="E50" s="355">
        <f t="shared" si="8"/>
        <v>0</v>
      </c>
      <c r="F50" s="356"/>
      <c r="G50" s="356"/>
      <c r="H50" s="357"/>
      <c r="I50" s="519"/>
      <c r="J50" s="356">
        <f t="shared" ref="J50:J67" si="12">F50+H50</f>
        <v>0</v>
      </c>
      <c r="K50" s="356">
        <f t="shared" si="11"/>
        <v>0</v>
      </c>
      <c r="L50" s="356">
        <f t="shared" si="7"/>
        <v>0</v>
      </c>
    </row>
    <row r="51" spans="1:12" ht="54.75" hidden="1" customHeight="1" x14ac:dyDescent="0.25">
      <c r="A51" s="351"/>
      <c r="B51" s="353"/>
      <c r="C51" s="355"/>
      <c r="D51" s="355"/>
      <c r="E51" s="355">
        <f t="shared" si="8"/>
        <v>0</v>
      </c>
      <c r="F51" s="356"/>
      <c r="G51" s="356"/>
      <c r="H51" s="357"/>
      <c r="I51" s="519"/>
      <c r="J51" s="356">
        <f t="shared" si="12"/>
        <v>0</v>
      </c>
      <c r="K51" s="356">
        <f t="shared" si="11"/>
        <v>0</v>
      </c>
      <c r="L51" s="356">
        <f t="shared" si="7"/>
        <v>0</v>
      </c>
    </row>
    <row r="52" spans="1:12" ht="13.5" hidden="1" customHeight="1" x14ac:dyDescent="0.25">
      <c r="A52" s="351"/>
      <c r="B52" s="353"/>
      <c r="C52" s="355"/>
      <c r="D52" s="355"/>
      <c r="E52" s="355">
        <f t="shared" si="8"/>
        <v>0</v>
      </c>
      <c r="F52" s="356"/>
      <c r="G52" s="356"/>
      <c r="H52" s="357"/>
      <c r="I52" s="519"/>
      <c r="J52" s="356">
        <f t="shared" si="12"/>
        <v>0</v>
      </c>
      <c r="K52" s="356">
        <f t="shared" si="11"/>
        <v>0</v>
      </c>
      <c r="L52" s="356">
        <f t="shared" si="7"/>
        <v>0</v>
      </c>
    </row>
    <row r="53" spans="1:12" ht="15.75" hidden="1" customHeight="1" x14ac:dyDescent="0.25">
      <c r="A53" s="351"/>
      <c r="B53" s="353"/>
      <c r="C53" s="355"/>
      <c r="D53" s="355"/>
      <c r="E53" s="355">
        <f t="shared" si="8"/>
        <v>0</v>
      </c>
      <c r="F53" s="356"/>
      <c r="G53" s="356"/>
      <c r="H53" s="357"/>
      <c r="I53" s="519"/>
      <c r="J53" s="356">
        <f t="shared" si="12"/>
        <v>0</v>
      </c>
      <c r="K53" s="356">
        <f t="shared" si="11"/>
        <v>0</v>
      </c>
      <c r="L53" s="356">
        <f t="shared" si="7"/>
        <v>0</v>
      </c>
    </row>
    <row r="54" spans="1:12" hidden="1" x14ac:dyDescent="0.25">
      <c r="A54" s="351"/>
      <c r="B54" s="353"/>
      <c r="C54" s="355"/>
      <c r="D54" s="355"/>
      <c r="E54" s="355">
        <f t="shared" si="8"/>
        <v>0</v>
      </c>
      <c r="F54" s="356"/>
      <c r="G54" s="356"/>
      <c r="H54" s="357"/>
      <c r="I54" s="519"/>
      <c r="J54" s="356">
        <f t="shared" si="12"/>
        <v>0</v>
      </c>
      <c r="K54" s="356">
        <f t="shared" si="11"/>
        <v>0</v>
      </c>
      <c r="L54" s="356">
        <f t="shared" si="7"/>
        <v>0</v>
      </c>
    </row>
    <row r="55" spans="1:12" hidden="1" x14ac:dyDescent="0.25">
      <c r="A55" s="358"/>
      <c r="B55" s="359"/>
      <c r="C55" s="360"/>
      <c r="D55" s="360"/>
      <c r="E55" s="355">
        <f t="shared" si="8"/>
        <v>0</v>
      </c>
      <c r="F55" s="361"/>
      <c r="G55" s="361"/>
      <c r="H55" s="357"/>
      <c r="I55" s="519"/>
      <c r="J55" s="361">
        <f t="shared" si="12"/>
        <v>0</v>
      </c>
      <c r="K55" s="361">
        <f t="shared" si="11"/>
        <v>0</v>
      </c>
      <c r="L55" s="356">
        <f t="shared" si="7"/>
        <v>0</v>
      </c>
    </row>
    <row r="56" spans="1:12" hidden="1" x14ac:dyDescent="0.25">
      <c r="A56" s="351"/>
      <c r="B56" s="353"/>
      <c r="C56" s="355"/>
      <c r="D56" s="355"/>
      <c r="E56" s="355">
        <f t="shared" si="8"/>
        <v>0</v>
      </c>
      <c r="F56" s="356"/>
      <c r="G56" s="356"/>
      <c r="H56" s="357"/>
      <c r="I56" s="519"/>
      <c r="J56" s="356">
        <f t="shared" si="12"/>
        <v>0</v>
      </c>
      <c r="K56" s="356">
        <f t="shared" si="11"/>
        <v>0</v>
      </c>
      <c r="L56" s="356">
        <f t="shared" si="7"/>
        <v>0</v>
      </c>
    </row>
    <row r="57" spans="1:12" hidden="1" x14ac:dyDescent="0.25">
      <c r="A57" s="351"/>
      <c r="B57" s="353"/>
      <c r="C57" s="355"/>
      <c r="D57" s="355"/>
      <c r="E57" s="355">
        <f t="shared" si="8"/>
        <v>0</v>
      </c>
      <c r="F57" s="356"/>
      <c r="G57" s="356"/>
      <c r="H57" s="357"/>
      <c r="I57" s="519"/>
      <c r="J57" s="356">
        <f t="shared" si="12"/>
        <v>0</v>
      </c>
      <c r="K57" s="356">
        <f t="shared" si="11"/>
        <v>0</v>
      </c>
      <c r="L57" s="356">
        <f t="shared" si="7"/>
        <v>0</v>
      </c>
    </row>
    <row r="58" spans="1:12" ht="14.25" hidden="1" customHeight="1" x14ac:dyDescent="0.25">
      <c r="A58" s="351"/>
      <c r="B58" s="353"/>
      <c r="C58" s="355"/>
      <c r="D58" s="355"/>
      <c r="E58" s="355">
        <f t="shared" si="8"/>
        <v>0</v>
      </c>
      <c r="F58" s="356"/>
      <c r="G58" s="356"/>
      <c r="H58" s="357"/>
      <c r="I58" s="519"/>
      <c r="J58" s="356">
        <f t="shared" si="12"/>
        <v>0</v>
      </c>
      <c r="K58" s="356">
        <f t="shared" si="11"/>
        <v>0</v>
      </c>
      <c r="L58" s="356">
        <f t="shared" si="7"/>
        <v>0</v>
      </c>
    </row>
    <row r="59" spans="1:12" hidden="1" x14ac:dyDescent="0.25">
      <c r="A59" s="351"/>
      <c r="B59" s="353"/>
      <c r="C59" s="355"/>
      <c r="D59" s="355"/>
      <c r="E59" s="355">
        <f t="shared" si="8"/>
        <v>0</v>
      </c>
      <c r="F59" s="356"/>
      <c r="G59" s="356"/>
      <c r="H59" s="357"/>
      <c r="I59" s="519"/>
      <c r="J59" s="356">
        <f t="shared" si="12"/>
        <v>0</v>
      </c>
      <c r="K59" s="356">
        <f t="shared" si="11"/>
        <v>0</v>
      </c>
      <c r="L59" s="356">
        <f t="shared" si="7"/>
        <v>0</v>
      </c>
    </row>
    <row r="60" spans="1:12" hidden="1" x14ac:dyDescent="0.25">
      <c r="A60" s="351"/>
      <c r="B60" s="353"/>
      <c r="C60" s="355"/>
      <c r="D60" s="355"/>
      <c r="E60" s="355">
        <f t="shared" si="8"/>
        <v>0</v>
      </c>
      <c r="F60" s="356"/>
      <c r="G60" s="356"/>
      <c r="H60" s="357"/>
      <c r="I60" s="519"/>
      <c r="J60" s="356">
        <f t="shared" si="12"/>
        <v>0</v>
      </c>
      <c r="K60" s="356">
        <f t="shared" si="11"/>
        <v>0</v>
      </c>
      <c r="L60" s="356">
        <f t="shared" si="7"/>
        <v>0</v>
      </c>
    </row>
    <row r="61" spans="1:12" ht="13.5" hidden="1" customHeight="1" x14ac:dyDescent="0.25">
      <c r="A61" s="351"/>
      <c r="B61" s="353"/>
      <c r="C61" s="355"/>
      <c r="D61" s="355"/>
      <c r="E61" s="355">
        <f t="shared" si="8"/>
        <v>0</v>
      </c>
      <c r="F61" s="356"/>
      <c r="G61" s="356"/>
      <c r="H61" s="357"/>
      <c r="I61" s="519"/>
      <c r="J61" s="356">
        <f t="shared" si="12"/>
        <v>0</v>
      </c>
      <c r="K61" s="356">
        <f t="shared" si="11"/>
        <v>0</v>
      </c>
      <c r="L61" s="356">
        <f t="shared" si="7"/>
        <v>0</v>
      </c>
    </row>
    <row r="62" spans="1:12" hidden="1" x14ac:dyDescent="0.25">
      <c r="A62" s="351"/>
      <c r="B62" s="353"/>
      <c r="C62" s="355"/>
      <c r="D62" s="355"/>
      <c r="E62" s="355">
        <f t="shared" si="8"/>
        <v>0</v>
      </c>
      <c r="F62" s="356"/>
      <c r="G62" s="356"/>
      <c r="H62" s="357"/>
      <c r="I62" s="519"/>
      <c r="J62" s="356">
        <f t="shared" si="12"/>
        <v>0</v>
      </c>
      <c r="K62" s="356">
        <f t="shared" si="11"/>
        <v>0</v>
      </c>
      <c r="L62" s="356">
        <f t="shared" si="7"/>
        <v>0</v>
      </c>
    </row>
    <row r="63" spans="1:12" ht="12" hidden="1" customHeight="1" x14ac:dyDescent="0.25">
      <c r="A63" s="351"/>
      <c r="B63" s="353"/>
      <c r="C63" s="355"/>
      <c r="D63" s="355"/>
      <c r="E63" s="355">
        <f t="shared" si="8"/>
        <v>0</v>
      </c>
      <c r="F63" s="356"/>
      <c r="G63" s="356"/>
      <c r="H63" s="357"/>
      <c r="I63" s="519"/>
      <c r="J63" s="356">
        <f t="shared" si="12"/>
        <v>0</v>
      </c>
      <c r="K63" s="356">
        <f t="shared" si="11"/>
        <v>0</v>
      </c>
      <c r="L63" s="356">
        <f t="shared" si="7"/>
        <v>0</v>
      </c>
    </row>
    <row r="64" spans="1:12" hidden="1" x14ac:dyDescent="0.25">
      <c r="A64" s="351"/>
      <c r="B64" s="353"/>
      <c r="C64" s="355"/>
      <c r="D64" s="355"/>
      <c r="E64" s="355">
        <f t="shared" si="8"/>
        <v>0</v>
      </c>
      <c r="F64" s="356"/>
      <c r="G64" s="356"/>
      <c r="H64" s="362"/>
      <c r="I64" s="521"/>
      <c r="J64" s="356">
        <f t="shared" si="12"/>
        <v>0</v>
      </c>
      <c r="K64" s="356">
        <f t="shared" si="11"/>
        <v>0</v>
      </c>
      <c r="L64" s="356">
        <f t="shared" si="7"/>
        <v>0</v>
      </c>
    </row>
    <row r="65" spans="1:12" hidden="1" x14ac:dyDescent="0.25">
      <c r="A65" s="351"/>
      <c r="B65" s="353"/>
      <c r="C65" s="355"/>
      <c r="D65" s="355"/>
      <c r="E65" s="355">
        <f t="shared" si="8"/>
        <v>0</v>
      </c>
      <c r="F65" s="357"/>
      <c r="G65" s="356"/>
      <c r="H65" s="362"/>
      <c r="I65" s="521"/>
      <c r="J65" s="356">
        <f t="shared" si="12"/>
        <v>0</v>
      </c>
      <c r="K65" s="356">
        <f t="shared" si="11"/>
        <v>0</v>
      </c>
      <c r="L65" s="356">
        <f t="shared" si="7"/>
        <v>0</v>
      </c>
    </row>
    <row r="66" spans="1:12" hidden="1" x14ac:dyDescent="0.25">
      <c r="A66" s="351"/>
      <c r="B66" s="353"/>
      <c r="C66" s="355"/>
      <c r="D66" s="355"/>
      <c r="E66" s="355">
        <f t="shared" si="8"/>
        <v>0</v>
      </c>
      <c r="F66" s="356"/>
      <c r="G66" s="356"/>
      <c r="H66" s="362"/>
      <c r="I66" s="521"/>
      <c r="J66" s="356">
        <f t="shared" si="12"/>
        <v>0</v>
      </c>
      <c r="K66" s="356">
        <f t="shared" si="11"/>
        <v>0</v>
      </c>
      <c r="L66" s="356">
        <f t="shared" si="7"/>
        <v>0</v>
      </c>
    </row>
    <row r="67" spans="1:12" ht="42.75" hidden="1" customHeight="1" x14ac:dyDescent="0.25">
      <c r="A67" s="351"/>
      <c r="B67" s="353"/>
      <c r="C67" s="355"/>
      <c r="D67" s="355"/>
      <c r="E67" s="355">
        <f t="shared" si="8"/>
        <v>0</v>
      </c>
      <c r="F67" s="356"/>
      <c r="G67" s="356"/>
      <c r="H67" s="362"/>
      <c r="I67" s="521"/>
      <c r="J67" s="356">
        <f t="shared" si="12"/>
        <v>0</v>
      </c>
      <c r="K67" s="356">
        <f t="shared" si="11"/>
        <v>0</v>
      </c>
      <c r="L67" s="356">
        <f t="shared" si="7"/>
        <v>0</v>
      </c>
    </row>
    <row r="68" spans="1:12" ht="42.75" hidden="1" customHeight="1" x14ac:dyDescent="0.25">
      <c r="A68" s="351"/>
      <c r="B68" s="353"/>
      <c r="C68" s="355"/>
      <c r="D68" s="355"/>
      <c r="E68" s="355"/>
      <c r="F68" s="356"/>
      <c r="G68" s="356"/>
      <c r="H68" s="362"/>
      <c r="I68" s="521"/>
      <c r="J68" s="356"/>
      <c r="K68" s="356"/>
      <c r="L68" s="356">
        <f t="shared" si="7"/>
        <v>0</v>
      </c>
    </row>
    <row r="69" spans="1:12" ht="42.75" hidden="1" customHeight="1" x14ac:dyDescent="0.25">
      <c r="A69" s="351"/>
      <c r="B69" s="353"/>
      <c r="C69" s="355"/>
      <c r="D69" s="355"/>
      <c r="E69" s="355"/>
      <c r="F69" s="356"/>
      <c r="G69" s="356"/>
      <c r="H69" s="362"/>
      <c r="I69" s="521"/>
      <c r="J69" s="356"/>
      <c r="K69" s="356"/>
      <c r="L69" s="356">
        <f t="shared" si="7"/>
        <v>0</v>
      </c>
    </row>
    <row r="70" spans="1:12" ht="42.75" hidden="1" customHeight="1" x14ac:dyDescent="0.25">
      <c r="A70" s="351"/>
      <c r="B70" s="353"/>
      <c r="C70" s="355"/>
      <c r="D70" s="355"/>
      <c r="E70" s="355"/>
      <c r="F70" s="356"/>
      <c r="G70" s="356"/>
      <c r="H70" s="357"/>
      <c r="I70" s="519"/>
      <c r="J70" s="356"/>
      <c r="K70" s="356"/>
      <c r="L70" s="356"/>
    </row>
    <row r="71" spans="1:12" x14ac:dyDescent="0.25">
      <c r="A71" s="1053" t="s">
        <v>4</v>
      </c>
      <c r="B71" s="1053"/>
      <c r="C71" s="371">
        <f>SUM(C41:C42)</f>
        <v>215439</v>
      </c>
      <c r="D71" s="371">
        <f t="shared" ref="D71:L71" si="13">SUM(D41:D42)</f>
        <v>0</v>
      </c>
      <c r="E71" s="371">
        <f t="shared" si="13"/>
        <v>100000</v>
      </c>
      <c r="F71" s="371">
        <f t="shared" si="13"/>
        <v>0</v>
      </c>
      <c r="G71" s="371">
        <f t="shared" si="13"/>
        <v>140000</v>
      </c>
      <c r="H71" s="371">
        <f t="shared" si="13"/>
        <v>0</v>
      </c>
      <c r="I71" s="543">
        <f t="shared" si="13"/>
        <v>140000</v>
      </c>
      <c r="J71" s="371">
        <f t="shared" si="13"/>
        <v>0</v>
      </c>
      <c r="K71" s="542">
        <f t="shared" si="13"/>
        <v>140000</v>
      </c>
      <c r="L71" s="371">
        <f t="shared" si="13"/>
        <v>0</v>
      </c>
    </row>
    <row r="72" spans="1:12" x14ac:dyDescent="0.25">
      <c r="A72" s="363"/>
      <c r="B72" s="364"/>
      <c r="C72" s="365"/>
      <c r="D72" s="365"/>
      <c r="E72" s="365"/>
    </row>
    <row r="73" spans="1:12" s="366" customFormat="1" x14ac:dyDescent="0.25">
      <c r="A73" s="340"/>
      <c r="B73" s="339"/>
    </row>
    <row r="74" spans="1:12" s="366" customFormat="1" x14ac:dyDescent="0.25">
      <c r="A74" s="1047"/>
      <c r="B74" s="1047"/>
      <c r="C74" s="1047"/>
      <c r="D74" s="1047"/>
      <c r="E74" s="632"/>
      <c r="G74" s="366" t="s">
        <v>332</v>
      </c>
      <c r="H74" s="366">
        <f>G71-J19</f>
        <v>0</v>
      </c>
      <c r="I74" s="366">
        <f>J19-I71</f>
        <v>0</v>
      </c>
    </row>
    <row r="75" spans="1:12" s="366" customFormat="1" x14ac:dyDescent="0.25">
      <c r="A75" s="340"/>
      <c r="B75" s="1048"/>
      <c r="C75" s="1048"/>
      <c r="D75" s="632"/>
      <c r="E75" s="632"/>
    </row>
    <row r="78" spans="1:12" x14ac:dyDescent="0.25">
      <c r="I78" s="681"/>
    </row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  <row r="125" ht="12.75" hidden="1" customHeight="1" x14ac:dyDescent="0.25"/>
    <row r="126" ht="12.75" hidden="1" customHeight="1" x14ac:dyDescent="0.25"/>
    <row r="127" ht="12.75" hidden="1" customHeight="1" x14ac:dyDescent="0.25"/>
  </sheetData>
  <sheetProtection formatCells="0" formatColumns="0" formatRows="0" insertColumns="0" insertRows="0" insertHyperlinks="0" deleteColumns="0" deleteRows="0" sort="0" autoFilter="0" pivotTables="0"/>
  <mergeCells count="14">
    <mergeCell ref="A74:D74"/>
    <mergeCell ref="B75:C75"/>
    <mergeCell ref="C1:H1"/>
    <mergeCell ref="J7:J8"/>
    <mergeCell ref="F9:G9"/>
    <mergeCell ref="F10:G10"/>
    <mergeCell ref="A2:M3"/>
    <mergeCell ref="A20:L20"/>
    <mergeCell ref="A71:B71"/>
    <mergeCell ref="A5:H6"/>
    <mergeCell ref="H7:H8"/>
    <mergeCell ref="F11:G11"/>
    <mergeCell ref="F12:G12"/>
    <mergeCell ref="A14:M14"/>
  </mergeCells>
  <pageMargins left="0.25" right="0.25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7"/>
  <sheetViews>
    <sheetView topLeftCell="A15" workbookViewId="0">
      <selection activeCell="G41" sqref="G41"/>
    </sheetView>
  </sheetViews>
  <sheetFormatPr defaultRowHeight="15" x14ac:dyDescent="0.25"/>
  <cols>
    <col min="1" max="1" width="34.28515625" style="340" customWidth="1"/>
    <col min="2" max="2" width="12.7109375" style="339" customWidth="1"/>
    <col min="3" max="3" width="14.5703125" style="366" customWidth="1"/>
    <col min="4" max="4" width="15.140625" style="366" customWidth="1"/>
    <col min="5" max="5" width="17.7109375" style="366" customWidth="1"/>
    <col min="6" max="6" width="22.7109375" style="339" customWidth="1"/>
    <col min="7" max="7" width="22" style="339" customWidth="1"/>
    <col min="8" max="8" width="20.5703125" style="339" customWidth="1"/>
    <col min="9" max="9" width="19.42578125" style="339" customWidth="1"/>
    <col min="10" max="10" width="21.28515625" style="339" customWidth="1"/>
    <col min="11" max="11" width="21.140625" style="339" customWidth="1"/>
    <col min="12" max="12" width="17.42578125" style="339" customWidth="1"/>
    <col min="13" max="13" width="20.85546875" style="339" customWidth="1"/>
    <col min="14" max="255" width="9.140625" style="339"/>
    <col min="256" max="256" width="37.5703125" style="339" customWidth="1"/>
    <col min="257" max="257" width="13.140625" style="339" customWidth="1"/>
    <col min="258" max="258" width="12.7109375" style="339" customWidth="1"/>
    <col min="259" max="260" width="12.85546875" style="339" customWidth="1"/>
    <col min="261" max="261" width="14.85546875" style="339" customWidth="1"/>
    <col min="262" max="263" width="19" style="339" customWidth="1"/>
    <col min="264" max="264" width="20.42578125" style="339" customWidth="1"/>
    <col min="265" max="265" width="17.28515625" style="339" customWidth="1"/>
    <col min="266" max="266" width="18.42578125" style="339" customWidth="1"/>
    <col min="267" max="511" width="9.140625" style="339"/>
    <col min="512" max="512" width="37.5703125" style="339" customWidth="1"/>
    <col min="513" max="513" width="13.140625" style="339" customWidth="1"/>
    <col min="514" max="514" width="12.7109375" style="339" customWidth="1"/>
    <col min="515" max="516" width="12.85546875" style="339" customWidth="1"/>
    <col min="517" max="517" width="14.85546875" style="339" customWidth="1"/>
    <col min="518" max="519" width="19" style="339" customWidth="1"/>
    <col min="520" max="520" width="20.42578125" style="339" customWidth="1"/>
    <col min="521" max="521" width="17.28515625" style="339" customWidth="1"/>
    <col min="522" max="522" width="18.42578125" style="339" customWidth="1"/>
    <col min="523" max="767" width="9.140625" style="339"/>
    <col min="768" max="768" width="37.5703125" style="339" customWidth="1"/>
    <col min="769" max="769" width="13.140625" style="339" customWidth="1"/>
    <col min="770" max="770" width="12.7109375" style="339" customWidth="1"/>
    <col min="771" max="772" width="12.85546875" style="339" customWidth="1"/>
    <col min="773" max="773" width="14.85546875" style="339" customWidth="1"/>
    <col min="774" max="775" width="19" style="339" customWidth="1"/>
    <col min="776" max="776" width="20.42578125" style="339" customWidth="1"/>
    <col min="777" max="777" width="17.28515625" style="339" customWidth="1"/>
    <col min="778" max="778" width="18.42578125" style="339" customWidth="1"/>
    <col min="779" max="1023" width="9.140625" style="339"/>
    <col min="1024" max="1024" width="37.5703125" style="339" customWidth="1"/>
    <col min="1025" max="1025" width="13.140625" style="339" customWidth="1"/>
    <col min="1026" max="1026" width="12.7109375" style="339" customWidth="1"/>
    <col min="1027" max="1028" width="12.85546875" style="339" customWidth="1"/>
    <col min="1029" max="1029" width="14.85546875" style="339" customWidth="1"/>
    <col min="1030" max="1031" width="19" style="339" customWidth="1"/>
    <col min="1032" max="1032" width="20.42578125" style="339" customWidth="1"/>
    <col min="1033" max="1033" width="17.28515625" style="339" customWidth="1"/>
    <col min="1034" max="1034" width="18.42578125" style="339" customWidth="1"/>
    <col min="1035" max="1279" width="9.140625" style="339"/>
    <col min="1280" max="1280" width="37.5703125" style="339" customWidth="1"/>
    <col min="1281" max="1281" width="13.140625" style="339" customWidth="1"/>
    <col min="1282" max="1282" width="12.7109375" style="339" customWidth="1"/>
    <col min="1283" max="1284" width="12.85546875" style="339" customWidth="1"/>
    <col min="1285" max="1285" width="14.85546875" style="339" customWidth="1"/>
    <col min="1286" max="1287" width="19" style="339" customWidth="1"/>
    <col min="1288" max="1288" width="20.42578125" style="339" customWidth="1"/>
    <col min="1289" max="1289" width="17.28515625" style="339" customWidth="1"/>
    <col min="1290" max="1290" width="18.42578125" style="339" customWidth="1"/>
    <col min="1291" max="1535" width="9.140625" style="339"/>
    <col min="1536" max="1536" width="37.5703125" style="339" customWidth="1"/>
    <col min="1537" max="1537" width="13.140625" style="339" customWidth="1"/>
    <col min="1538" max="1538" width="12.7109375" style="339" customWidth="1"/>
    <col min="1539" max="1540" width="12.85546875" style="339" customWidth="1"/>
    <col min="1541" max="1541" width="14.85546875" style="339" customWidth="1"/>
    <col min="1542" max="1543" width="19" style="339" customWidth="1"/>
    <col min="1544" max="1544" width="20.42578125" style="339" customWidth="1"/>
    <col min="1545" max="1545" width="17.28515625" style="339" customWidth="1"/>
    <col min="1546" max="1546" width="18.42578125" style="339" customWidth="1"/>
    <col min="1547" max="1791" width="9.140625" style="339"/>
    <col min="1792" max="1792" width="37.5703125" style="339" customWidth="1"/>
    <col min="1793" max="1793" width="13.140625" style="339" customWidth="1"/>
    <col min="1794" max="1794" width="12.7109375" style="339" customWidth="1"/>
    <col min="1795" max="1796" width="12.85546875" style="339" customWidth="1"/>
    <col min="1797" max="1797" width="14.85546875" style="339" customWidth="1"/>
    <col min="1798" max="1799" width="19" style="339" customWidth="1"/>
    <col min="1800" max="1800" width="20.42578125" style="339" customWidth="1"/>
    <col min="1801" max="1801" width="17.28515625" style="339" customWidth="1"/>
    <col min="1802" max="1802" width="18.42578125" style="339" customWidth="1"/>
    <col min="1803" max="2047" width="9.140625" style="339"/>
    <col min="2048" max="2048" width="37.5703125" style="339" customWidth="1"/>
    <col min="2049" max="2049" width="13.140625" style="339" customWidth="1"/>
    <col min="2050" max="2050" width="12.7109375" style="339" customWidth="1"/>
    <col min="2051" max="2052" width="12.85546875" style="339" customWidth="1"/>
    <col min="2053" max="2053" width="14.85546875" style="339" customWidth="1"/>
    <col min="2054" max="2055" width="19" style="339" customWidth="1"/>
    <col min="2056" max="2056" width="20.42578125" style="339" customWidth="1"/>
    <col min="2057" max="2057" width="17.28515625" style="339" customWidth="1"/>
    <col min="2058" max="2058" width="18.42578125" style="339" customWidth="1"/>
    <col min="2059" max="2303" width="9.140625" style="339"/>
    <col min="2304" max="2304" width="37.5703125" style="339" customWidth="1"/>
    <col min="2305" max="2305" width="13.140625" style="339" customWidth="1"/>
    <col min="2306" max="2306" width="12.7109375" style="339" customWidth="1"/>
    <col min="2307" max="2308" width="12.85546875" style="339" customWidth="1"/>
    <col min="2309" max="2309" width="14.85546875" style="339" customWidth="1"/>
    <col min="2310" max="2311" width="19" style="339" customWidth="1"/>
    <col min="2312" max="2312" width="20.42578125" style="339" customWidth="1"/>
    <col min="2313" max="2313" width="17.28515625" style="339" customWidth="1"/>
    <col min="2314" max="2314" width="18.42578125" style="339" customWidth="1"/>
    <col min="2315" max="2559" width="9.140625" style="339"/>
    <col min="2560" max="2560" width="37.5703125" style="339" customWidth="1"/>
    <col min="2561" max="2561" width="13.140625" style="339" customWidth="1"/>
    <col min="2562" max="2562" width="12.7109375" style="339" customWidth="1"/>
    <col min="2563" max="2564" width="12.85546875" style="339" customWidth="1"/>
    <col min="2565" max="2565" width="14.85546875" style="339" customWidth="1"/>
    <col min="2566" max="2567" width="19" style="339" customWidth="1"/>
    <col min="2568" max="2568" width="20.42578125" style="339" customWidth="1"/>
    <col min="2569" max="2569" width="17.28515625" style="339" customWidth="1"/>
    <col min="2570" max="2570" width="18.42578125" style="339" customWidth="1"/>
    <col min="2571" max="2815" width="9.140625" style="339"/>
    <col min="2816" max="2816" width="37.5703125" style="339" customWidth="1"/>
    <col min="2817" max="2817" width="13.140625" style="339" customWidth="1"/>
    <col min="2818" max="2818" width="12.7109375" style="339" customWidth="1"/>
    <col min="2819" max="2820" width="12.85546875" style="339" customWidth="1"/>
    <col min="2821" max="2821" width="14.85546875" style="339" customWidth="1"/>
    <col min="2822" max="2823" width="19" style="339" customWidth="1"/>
    <col min="2824" max="2824" width="20.42578125" style="339" customWidth="1"/>
    <col min="2825" max="2825" width="17.28515625" style="339" customWidth="1"/>
    <col min="2826" max="2826" width="18.42578125" style="339" customWidth="1"/>
    <col min="2827" max="3071" width="9.140625" style="339"/>
    <col min="3072" max="3072" width="37.5703125" style="339" customWidth="1"/>
    <col min="3073" max="3073" width="13.140625" style="339" customWidth="1"/>
    <col min="3074" max="3074" width="12.7109375" style="339" customWidth="1"/>
    <col min="3075" max="3076" width="12.85546875" style="339" customWidth="1"/>
    <col min="3077" max="3077" width="14.85546875" style="339" customWidth="1"/>
    <col min="3078" max="3079" width="19" style="339" customWidth="1"/>
    <col min="3080" max="3080" width="20.42578125" style="339" customWidth="1"/>
    <col min="3081" max="3081" width="17.28515625" style="339" customWidth="1"/>
    <col min="3082" max="3082" width="18.42578125" style="339" customWidth="1"/>
    <col min="3083" max="3327" width="9.140625" style="339"/>
    <col min="3328" max="3328" width="37.5703125" style="339" customWidth="1"/>
    <col min="3329" max="3329" width="13.140625" style="339" customWidth="1"/>
    <col min="3330" max="3330" width="12.7109375" style="339" customWidth="1"/>
    <col min="3331" max="3332" width="12.85546875" style="339" customWidth="1"/>
    <col min="3333" max="3333" width="14.85546875" style="339" customWidth="1"/>
    <col min="3334" max="3335" width="19" style="339" customWidth="1"/>
    <col min="3336" max="3336" width="20.42578125" style="339" customWidth="1"/>
    <col min="3337" max="3337" width="17.28515625" style="339" customWidth="1"/>
    <col min="3338" max="3338" width="18.42578125" style="339" customWidth="1"/>
    <col min="3339" max="3583" width="9.140625" style="339"/>
    <col min="3584" max="3584" width="37.5703125" style="339" customWidth="1"/>
    <col min="3585" max="3585" width="13.140625" style="339" customWidth="1"/>
    <col min="3586" max="3586" width="12.7109375" style="339" customWidth="1"/>
    <col min="3587" max="3588" width="12.85546875" style="339" customWidth="1"/>
    <col min="3589" max="3589" width="14.85546875" style="339" customWidth="1"/>
    <col min="3590" max="3591" width="19" style="339" customWidth="1"/>
    <col min="3592" max="3592" width="20.42578125" style="339" customWidth="1"/>
    <col min="3593" max="3593" width="17.28515625" style="339" customWidth="1"/>
    <col min="3594" max="3594" width="18.42578125" style="339" customWidth="1"/>
    <col min="3595" max="3839" width="9.140625" style="339"/>
    <col min="3840" max="3840" width="37.5703125" style="339" customWidth="1"/>
    <col min="3841" max="3841" width="13.140625" style="339" customWidth="1"/>
    <col min="3842" max="3842" width="12.7109375" style="339" customWidth="1"/>
    <col min="3843" max="3844" width="12.85546875" style="339" customWidth="1"/>
    <col min="3845" max="3845" width="14.85546875" style="339" customWidth="1"/>
    <col min="3846" max="3847" width="19" style="339" customWidth="1"/>
    <col min="3848" max="3848" width="20.42578125" style="339" customWidth="1"/>
    <col min="3849" max="3849" width="17.28515625" style="339" customWidth="1"/>
    <col min="3850" max="3850" width="18.42578125" style="339" customWidth="1"/>
    <col min="3851" max="4095" width="9.140625" style="339"/>
    <col min="4096" max="4096" width="37.5703125" style="339" customWidth="1"/>
    <col min="4097" max="4097" width="13.140625" style="339" customWidth="1"/>
    <col min="4098" max="4098" width="12.7109375" style="339" customWidth="1"/>
    <col min="4099" max="4100" width="12.85546875" style="339" customWidth="1"/>
    <col min="4101" max="4101" width="14.85546875" style="339" customWidth="1"/>
    <col min="4102" max="4103" width="19" style="339" customWidth="1"/>
    <col min="4104" max="4104" width="20.42578125" style="339" customWidth="1"/>
    <col min="4105" max="4105" width="17.28515625" style="339" customWidth="1"/>
    <col min="4106" max="4106" width="18.42578125" style="339" customWidth="1"/>
    <col min="4107" max="4351" width="9.140625" style="339"/>
    <col min="4352" max="4352" width="37.5703125" style="339" customWidth="1"/>
    <col min="4353" max="4353" width="13.140625" style="339" customWidth="1"/>
    <col min="4354" max="4354" width="12.7109375" style="339" customWidth="1"/>
    <col min="4355" max="4356" width="12.85546875" style="339" customWidth="1"/>
    <col min="4357" max="4357" width="14.85546875" style="339" customWidth="1"/>
    <col min="4358" max="4359" width="19" style="339" customWidth="1"/>
    <col min="4360" max="4360" width="20.42578125" style="339" customWidth="1"/>
    <col min="4361" max="4361" width="17.28515625" style="339" customWidth="1"/>
    <col min="4362" max="4362" width="18.42578125" style="339" customWidth="1"/>
    <col min="4363" max="4607" width="9.140625" style="339"/>
    <col min="4608" max="4608" width="37.5703125" style="339" customWidth="1"/>
    <col min="4609" max="4609" width="13.140625" style="339" customWidth="1"/>
    <col min="4610" max="4610" width="12.7109375" style="339" customWidth="1"/>
    <col min="4611" max="4612" width="12.85546875" style="339" customWidth="1"/>
    <col min="4613" max="4613" width="14.85546875" style="339" customWidth="1"/>
    <col min="4614" max="4615" width="19" style="339" customWidth="1"/>
    <col min="4616" max="4616" width="20.42578125" style="339" customWidth="1"/>
    <col min="4617" max="4617" width="17.28515625" style="339" customWidth="1"/>
    <col min="4618" max="4618" width="18.42578125" style="339" customWidth="1"/>
    <col min="4619" max="4863" width="9.140625" style="339"/>
    <col min="4864" max="4864" width="37.5703125" style="339" customWidth="1"/>
    <col min="4865" max="4865" width="13.140625" style="339" customWidth="1"/>
    <col min="4866" max="4866" width="12.7109375" style="339" customWidth="1"/>
    <col min="4867" max="4868" width="12.85546875" style="339" customWidth="1"/>
    <col min="4869" max="4869" width="14.85546875" style="339" customWidth="1"/>
    <col min="4870" max="4871" width="19" style="339" customWidth="1"/>
    <col min="4872" max="4872" width="20.42578125" style="339" customWidth="1"/>
    <col min="4873" max="4873" width="17.28515625" style="339" customWidth="1"/>
    <col min="4874" max="4874" width="18.42578125" style="339" customWidth="1"/>
    <col min="4875" max="5119" width="9.140625" style="339"/>
    <col min="5120" max="5120" width="37.5703125" style="339" customWidth="1"/>
    <col min="5121" max="5121" width="13.140625" style="339" customWidth="1"/>
    <col min="5122" max="5122" width="12.7109375" style="339" customWidth="1"/>
    <col min="5123" max="5124" width="12.85546875" style="339" customWidth="1"/>
    <col min="5125" max="5125" width="14.85546875" style="339" customWidth="1"/>
    <col min="5126" max="5127" width="19" style="339" customWidth="1"/>
    <col min="5128" max="5128" width="20.42578125" style="339" customWidth="1"/>
    <col min="5129" max="5129" width="17.28515625" style="339" customWidth="1"/>
    <col min="5130" max="5130" width="18.42578125" style="339" customWidth="1"/>
    <col min="5131" max="5375" width="9.140625" style="339"/>
    <col min="5376" max="5376" width="37.5703125" style="339" customWidth="1"/>
    <col min="5377" max="5377" width="13.140625" style="339" customWidth="1"/>
    <col min="5378" max="5378" width="12.7109375" style="339" customWidth="1"/>
    <col min="5379" max="5380" width="12.85546875" style="339" customWidth="1"/>
    <col min="5381" max="5381" width="14.85546875" style="339" customWidth="1"/>
    <col min="5382" max="5383" width="19" style="339" customWidth="1"/>
    <col min="5384" max="5384" width="20.42578125" style="339" customWidth="1"/>
    <col min="5385" max="5385" width="17.28515625" style="339" customWidth="1"/>
    <col min="5386" max="5386" width="18.42578125" style="339" customWidth="1"/>
    <col min="5387" max="5631" width="9.140625" style="339"/>
    <col min="5632" max="5632" width="37.5703125" style="339" customWidth="1"/>
    <col min="5633" max="5633" width="13.140625" style="339" customWidth="1"/>
    <col min="5634" max="5634" width="12.7109375" style="339" customWidth="1"/>
    <col min="5635" max="5636" width="12.85546875" style="339" customWidth="1"/>
    <col min="5637" max="5637" width="14.85546875" style="339" customWidth="1"/>
    <col min="5638" max="5639" width="19" style="339" customWidth="1"/>
    <col min="5640" max="5640" width="20.42578125" style="339" customWidth="1"/>
    <col min="5641" max="5641" width="17.28515625" style="339" customWidth="1"/>
    <col min="5642" max="5642" width="18.42578125" style="339" customWidth="1"/>
    <col min="5643" max="5887" width="9.140625" style="339"/>
    <col min="5888" max="5888" width="37.5703125" style="339" customWidth="1"/>
    <col min="5889" max="5889" width="13.140625" style="339" customWidth="1"/>
    <col min="5890" max="5890" width="12.7109375" style="339" customWidth="1"/>
    <col min="5891" max="5892" width="12.85546875" style="339" customWidth="1"/>
    <col min="5893" max="5893" width="14.85546875" style="339" customWidth="1"/>
    <col min="5894" max="5895" width="19" style="339" customWidth="1"/>
    <col min="5896" max="5896" width="20.42578125" style="339" customWidth="1"/>
    <col min="5897" max="5897" width="17.28515625" style="339" customWidth="1"/>
    <col min="5898" max="5898" width="18.42578125" style="339" customWidth="1"/>
    <col min="5899" max="6143" width="9.140625" style="339"/>
    <col min="6144" max="6144" width="37.5703125" style="339" customWidth="1"/>
    <col min="6145" max="6145" width="13.140625" style="339" customWidth="1"/>
    <col min="6146" max="6146" width="12.7109375" style="339" customWidth="1"/>
    <col min="6147" max="6148" width="12.85546875" style="339" customWidth="1"/>
    <col min="6149" max="6149" width="14.85546875" style="339" customWidth="1"/>
    <col min="6150" max="6151" width="19" style="339" customWidth="1"/>
    <col min="6152" max="6152" width="20.42578125" style="339" customWidth="1"/>
    <col min="6153" max="6153" width="17.28515625" style="339" customWidth="1"/>
    <col min="6154" max="6154" width="18.42578125" style="339" customWidth="1"/>
    <col min="6155" max="6399" width="9.140625" style="339"/>
    <col min="6400" max="6400" width="37.5703125" style="339" customWidth="1"/>
    <col min="6401" max="6401" width="13.140625" style="339" customWidth="1"/>
    <col min="6402" max="6402" width="12.7109375" style="339" customWidth="1"/>
    <col min="6403" max="6404" width="12.85546875" style="339" customWidth="1"/>
    <col min="6405" max="6405" width="14.85546875" style="339" customWidth="1"/>
    <col min="6406" max="6407" width="19" style="339" customWidth="1"/>
    <col min="6408" max="6408" width="20.42578125" style="339" customWidth="1"/>
    <col min="6409" max="6409" width="17.28515625" style="339" customWidth="1"/>
    <col min="6410" max="6410" width="18.42578125" style="339" customWidth="1"/>
    <col min="6411" max="6655" width="9.140625" style="339"/>
    <col min="6656" max="6656" width="37.5703125" style="339" customWidth="1"/>
    <col min="6657" max="6657" width="13.140625" style="339" customWidth="1"/>
    <col min="6658" max="6658" width="12.7109375" style="339" customWidth="1"/>
    <col min="6659" max="6660" width="12.85546875" style="339" customWidth="1"/>
    <col min="6661" max="6661" width="14.85546875" style="339" customWidth="1"/>
    <col min="6662" max="6663" width="19" style="339" customWidth="1"/>
    <col min="6664" max="6664" width="20.42578125" style="339" customWidth="1"/>
    <col min="6665" max="6665" width="17.28515625" style="339" customWidth="1"/>
    <col min="6666" max="6666" width="18.42578125" style="339" customWidth="1"/>
    <col min="6667" max="6911" width="9.140625" style="339"/>
    <col min="6912" max="6912" width="37.5703125" style="339" customWidth="1"/>
    <col min="6913" max="6913" width="13.140625" style="339" customWidth="1"/>
    <col min="6914" max="6914" width="12.7109375" style="339" customWidth="1"/>
    <col min="6915" max="6916" width="12.85546875" style="339" customWidth="1"/>
    <col min="6917" max="6917" width="14.85546875" style="339" customWidth="1"/>
    <col min="6918" max="6919" width="19" style="339" customWidth="1"/>
    <col min="6920" max="6920" width="20.42578125" style="339" customWidth="1"/>
    <col min="6921" max="6921" width="17.28515625" style="339" customWidth="1"/>
    <col min="6922" max="6922" width="18.42578125" style="339" customWidth="1"/>
    <col min="6923" max="7167" width="9.140625" style="339"/>
    <col min="7168" max="7168" width="37.5703125" style="339" customWidth="1"/>
    <col min="7169" max="7169" width="13.140625" style="339" customWidth="1"/>
    <col min="7170" max="7170" width="12.7109375" style="339" customWidth="1"/>
    <col min="7171" max="7172" width="12.85546875" style="339" customWidth="1"/>
    <col min="7173" max="7173" width="14.85546875" style="339" customWidth="1"/>
    <col min="7174" max="7175" width="19" style="339" customWidth="1"/>
    <col min="7176" max="7176" width="20.42578125" style="339" customWidth="1"/>
    <col min="7177" max="7177" width="17.28515625" style="339" customWidth="1"/>
    <col min="7178" max="7178" width="18.42578125" style="339" customWidth="1"/>
    <col min="7179" max="7423" width="9.140625" style="339"/>
    <col min="7424" max="7424" width="37.5703125" style="339" customWidth="1"/>
    <col min="7425" max="7425" width="13.140625" style="339" customWidth="1"/>
    <col min="7426" max="7426" width="12.7109375" style="339" customWidth="1"/>
    <col min="7427" max="7428" width="12.85546875" style="339" customWidth="1"/>
    <col min="7429" max="7429" width="14.85546875" style="339" customWidth="1"/>
    <col min="7430" max="7431" width="19" style="339" customWidth="1"/>
    <col min="7432" max="7432" width="20.42578125" style="339" customWidth="1"/>
    <col min="7433" max="7433" width="17.28515625" style="339" customWidth="1"/>
    <col min="7434" max="7434" width="18.42578125" style="339" customWidth="1"/>
    <col min="7435" max="7679" width="9.140625" style="339"/>
    <col min="7680" max="7680" width="37.5703125" style="339" customWidth="1"/>
    <col min="7681" max="7681" width="13.140625" style="339" customWidth="1"/>
    <col min="7682" max="7682" width="12.7109375" style="339" customWidth="1"/>
    <col min="7683" max="7684" width="12.85546875" style="339" customWidth="1"/>
    <col min="7685" max="7685" width="14.85546875" style="339" customWidth="1"/>
    <col min="7686" max="7687" width="19" style="339" customWidth="1"/>
    <col min="7688" max="7688" width="20.42578125" style="339" customWidth="1"/>
    <col min="7689" max="7689" width="17.28515625" style="339" customWidth="1"/>
    <col min="7690" max="7690" width="18.42578125" style="339" customWidth="1"/>
    <col min="7691" max="7935" width="9.140625" style="339"/>
    <col min="7936" max="7936" width="37.5703125" style="339" customWidth="1"/>
    <col min="7937" max="7937" width="13.140625" style="339" customWidth="1"/>
    <col min="7938" max="7938" width="12.7109375" style="339" customWidth="1"/>
    <col min="7939" max="7940" width="12.85546875" style="339" customWidth="1"/>
    <col min="7941" max="7941" width="14.85546875" style="339" customWidth="1"/>
    <col min="7942" max="7943" width="19" style="339" customWidth="1"/>
    <col min="7944" max="7944" width="20.42578125" style="339" customWidth="1"/>
    <col min="7945" max="7945" width="17.28515625" style="339" customWidth="1"/>
    <col min="7946" max="7946" width="18.42578125" style="339" customWidth="1"/>
    <col min="7947" max="8191" width="9.140625" style="339"/>
    <col min="8192" max="8192" width="37.5703125" style="339" customWidth="1"/>
    <col min="8193" max="8193" width="13.140625" style="339" customWidth="1"/>
    <col min="8194" max="8194" width="12.7109375" style="339" customWidth="1"/>
    <col min="8195" max="8196" width="12.85546875" style="339" customWidth="1"/>
    <col min="8197" max="8197" width="14.85546875" style="339" customWidth="1"/>
    <col min="8198" max="8199" width="19" style="339" customWidth="1"/>
    <col min="8200" max="8200" width="20.42578125" style="339" customWidth="1"/>
    <col min="8201" max="8201" width="17.28515625" style="339" customWidth="1"/>
    <col min="8202" max="8202" width="18.42578125" style="339" customWidth="1"/>
    <col min="8203" max="8447" width="9.140625" style="339"/>
    <col min="8448" max="8448" width="37.5703125" style="339" customWidth="1"/>
    <col min="8449" max="8449" width="13.140625" style="339" customWidth="1"/>
    <col min="8450" max="8450" width="12.7109375" style="339" customWidth="1"/>
    <col min="8451" max="8452" width="12.85546875" style="339" customWidth="1"/>
    <col min="8453" max="8453" width="14.85546875" style="339" customWidth="1"/>
    <col min="8454" max="8455" width="19" style="339" customWidth="1"/>
    <col min="8456" max="8456" width="20.42578125" style="339" customWidth="1"/>
    <col min="8457" max="8457" width="17.28515625" style="339" customWidth="1"/>
    <col min="8458" max="8458" width="18.42578125" style="339" customWidth="1"/>
    <col min="8459" max="8703" width="9.140625" style="339"/>
    <col min="8704" max="8704" width="37.5703125" style="339" customWidth="1"/>
    <col min="8705" max="8705" width="13.140625" style="339" customWidth="1"/>
    <col min="8706" max="8706" width="12.7109375" style="339" customWidth="1"/>
    <col min="8707" max="8708" width="12.85546875" style="339" customWidth="1"/>
    <col min="8709" max="8709" width="14.85546875" style="339" customWidth="1"/>
    <col min="8710" max="8711" width="19" style="339" customWidth="1"/>
    <col min="8712" max="8712" width="20.42578125" style="339" customWidth="1"/>
    <col min="8713" max="8713" width="17.28515625" style="339" customWidth="1"/>
    <col min="8714" max="8714" width="18.42578125" style="339" customWidth="1"/>
    <col min="8715" max="8959" width="9.140625" style="339"/>
    <col min="8960" max="8960" width="37.5703125" style="339" customWidth="1"/>
    <col min="8961" max="8961" width="13.140625" style="339" customWidth="1"/>
    <col min="8962" max="8962" width="12.7109375" style="339" customWidth="1"/>
    <col min="8963" max="8964" width="12.85546875" style="339" customWidth="1"/>
    <col min="8965" max="8965" width="14.85546875" style="339" customWidth="1"/>
    <col min="8966" max="8967" width="19" style="339" customWidth="1"/>
    <col min="8968" max="8968" width="20.42578125" style="339" customWidth="1"/>
    <col min="8969" max="8969" width="17.28515625" style="339" customWidth="1"/>
    <col min="8970" max="8970" width="18.42578125" style="339" customWidth="1"/>
    <col min="8971" max="9215" width="9.140625" style="339"/>
    <col min="9216" max="9216" width="37.5703125" style="339" customWidth="1"/>
    <col min="9217" max="9217" width="13.140625" style="339" customWidth="1"/>
    <col min="9218" max="9218" width="12.7109375" style="339" customWidth="1"/>
    <col min="9219" max="9220" width="12.85546875" style="339" customWidth="1"/>
    <col min="9221" max="9221" width="14.85546875" style="339" customWidth="1"/>
    <col min="9222" max="9223" width="19" style="339" customWidth="1"/>
    <col min="9224" max="9224" width="20.42578125" style="339" customWidth="1"/>
    <col min="9225" max="9225" width="17.28515625" style="339" customWidth="1"/>
    <col min="9226" max="9226" width="18.42578125" style="339" customWidth="1"/>
    <col min="9227" max="9471" width="9.140625" style="339"/>
    <col min="9472" max="9472" width="37.5703125" style="339" customWidth="1"/>
    <col min="9473" max="9473" width="13.140625" style="339" customWidth="1"/>
    <col min="9474" max="9474" width="12.7109375" style="339" customWidth="1"/>
    <col min="9475" max="9476" width="12.85546875" style="339" customWidth="1"/>
    <col min="9477" max="9477" width="14.85546875" style="339" customWidth="1"/>
    <col min="9478" max="9479" width="19" style="339" customWidth="1"/>
    <col min="9480" max="9480" width="20.42578125" style="339" customWidth="1"/>
    <col min="9481" max="9481" width="17.28515625" style="339" customWidth="1"/>
    <col min="9482" max="9482" width="18.42578125" style="339" customWidth="1"/>
    <col min="9483" max="9727" width="9.140625" style="339"/>
    <col min="9728" max="9728" width="37.5703125" style="339" customWidth="1"/>
    <col min="9729" max="9729" width="13.140625" style="339" customWidth="1"/>
    <col min="9730" max="9730" width="12.7109375" style="339" customWidth="1"/>
    <col min="9731" max="9732" width="12.85546875" style="339" customWidth="1"/>
    <col min="9733" max="9733" width="14.85546875" style="339" customWidth="1"/>
    <col min="9734" max="9735" width="19" style="339" customWidth="1"/>
    <col min="9736" max="9736" width="20.42578125" style="339" customWidth="1"/>
    <col min="9737" max="9737" width="17.28515625" style="339" customWidth="1"/>
    <col min="9738" max="9738" width="18.42578125" style="339" customWidth="1"/>
    <col min="9739" max="9983" width="9.140625" style="339"/>
    <col min="9984" max="9984" width="37.5703125" style="339" customWidth="1"/>
    <col min="9985" max="9985" width="13.140625" style="339" customWidth="1"/>
    <col min="9986" max="9986" width="12.7109375" style="339" customWidth="1"/>
    <col min="9987" max="9988" width="12.85546875" style="339" customWidth="1"/>
    <col min="9989" max="9989" width="14.85546875" style="339" customWidth="1"/>
    <col min="9990" max="9991" width="19" style="339" customWidth="1"/>
    <col min="9992" max="9992" width="20.42578125" style="339" customWidth="1"/>
    <col min="9993" max="9993" width="17.28515625" style="339" customWidth="1"/>
    <col min="9994" max="9994" width="18.42578125" style="339" customWidth="1"/>
    <col min="9995" max="10239" width="9.140625" style="339"/>
    <col min="10240" max="10240" width="37.5703125" style="339" customWidth="1"/>
    <col min="10241" max="10241" width="13.140625" style="339" customWidth="1"/>
    <col min="10242" max="10242" width="12.7109375" style="339" customWidth="1"/>
    <col min="10243" max="10244" width="12.85546875" style="339" customWidth="1"/>
    <col min="10245" max="10245" width="14.85546875" style="339" customWidth="1"/>
    <col min="10246" max="10247" width="19" style="339" customWidth="1"/>
    <col min="10248" max="10248" width="20.42578125" style="339" customWidth="1"/>
    <col min="10249" max="10249" width="17.28515625" style="339" customWidth="1"/>
    <col min="10250" max="10250" width="18.42578125" style="339" customWidth="1"/>
    <col min="10251" max="10495" width="9.140625" style="339"/>
    <col min="10496" max="10496" width="37.5703125" style="339" customWidth="1"/>
    <col min="10497" max="10497" width="13.140625" style="339" customWidth="1"/>
    <col min="10498" max="10498" width="12.7109375" style="339" customWidth="1"/>
    <col min="10499" max="10500" width="12.85546875" style="339" customWidth="1"/>
    <col min="10501" max="10501" width="14.85546875" style="339" customWidth="1"/>
    <col min="10502" max="10503" width="19" style="339" customWidth="1"/>
    <col min="10504" max="10504" width="20.42578125" style="339" customWidth="1"/>
    <col min="10505" max="10505" width="17.28515625" style="339" customWidth="1"/>
    <col min="10506" max="10506" width="18.42578125" style="339" customWidth="1"/>
    <col min="10507" max="10751" width="9.140625" style="339"/>
    <col min="10752" max="10752" width="37.5703125" style="339" customWidth="1"/>
    <col min="10753" max="10753" width="13.140625" style="339" customWidth="1"/>
    <col min="10754" max="10754" width="12.7109375" style="339" customWidth="1"/>
    <col min="10755" max="10756" width="12.85546875" style="339" customWidth="1"/>
    <col min="10757" max="10757" width="14.85546875" style="339" customWidth="1"/>
    <col min="10758" max="10759" width="19" style="339" customWidth="1"/>
    <col min="10760" max="10760" width="20.42578125" style="339" customWidth="1"/>
    <col min="10761" max="10761" width="17.28515625" style="339" customWidth="1"/>
    <col min="10762" max="10762" width="18.42578125" style="339" customWidth="1"/>
    <col min="10763" max="11007" width="9.140625" style="339"/>
    <col min="11008" max="11008" width="37.5703125" style="339" customWidth="1"/>
    <col min="11009" max="11009" width="13.140625" style="339" customWidth="1"/>
    <col min="11010" max="11010" width="12.7109375" style="339" customWidth="1"/>
    <col min="11011" max="11012" width="12.85546875" style="339" customWidth="1"/>
    <col min="11013" max="11013" width="14.85546875" style="339" customWidth="1"/>
    <col min="11014" max="11015" width="19" style="339" customWidth="1"/>
    <col min="11016" max="11016" width="20.42578125" style="339" customWidth="1"/>
    <col min="11017" max="11017" width="17.28515625" style="339" customWidth="1"/>
    <col min="11018" max="11018" width="18.42578125" style="339" customWidth="1"/>
    <col min="11019" max="11263" width="9.140625" style="339"/>
    <col min="11264" max="11264" width="37.5703125" style="339" customWidth="1"/>
    <col min="11265" max="11265" width="13.140625" style="339" customWidth="1"/>
    <col min="11266" max="11266" width="12.7109375" style="339" customWidth="1"/>
    <col min="11267" max="11268" width="12.85546875" style="339" customWidth="1"/>
    <col min="11269" max="11269" width="14.85546875" style="339" customWidth="1"/>
    <col min="11270" max="11271" width="19" style="339" customWidth="1"/>
    <col min="11272" max="11272" width="20.42578125" style="339" customWidth="1"/>
    <col min="11273" max="11273" width="17.28515625" style="339" customWidth="1"/>
    <col min="11274" max="11274" width="18.42578125" style="339" customWidth="1"/>
    <col min="11275" max="11519" width="9.140625" style="339"/>
    <col min="11520" max="11520" width="37.5703125" style="339" customWidth="1"/>
    <col min="11521" max="11521" width="13.140625" style="339" customWidth="1"/>
    <col min="11522" max="11522" width="12.7109375" style="339" customWidth="1"/>
    <col min="11523" max="11524" width="12.85546875" style="339" customWidth="1"/>
    <col min="11525" max="11525" width="14.85546875" style="339" customWidth="1"/>
    <col min="11526" max="11527" width="19" style="339" customWidth="1"/>
    <col min="11528" max="11528" width="20.42578125" style="339" customWidth="1"/>
    <col min="11529" max="11529" width="17.28515625" style="339" customWidth="1"/>
    <col min="11530" max="11530" width="18.42578125" style="339" customWidth="1"/>
    <col min="11531" max="11775" width="9.140625" style="339"/>
    <col min="11776" max="11776" width="37.5703125" style="339" customWidth="1"/>
    <col min="11777" max="11777" width="13.140625" style="339" customWidth="1"/>
    <col min="11778" max="11778" width="12.7109375" style="339" customWidth="1"/>
    <col min="11779" max="11780" width="12.85546875" style="339" customWidth="1"/>
    <col min="11781" max="11781" width="14.85546875" style="339" customWidth="1"/>
    <col min="11782" max="11783" width="19" style="339" customWidth="1"/>
    <col min="11784" max="11784" width="20.42578125" style="339" customWidth="1"/>
    <col min="11785" max="11785" width="17.28515625" style="339" customWidth="1"/>
    <col min="11786" max="11786" width="18.42578125" style="339" customWidth="1"/>
    <col min="11787" max="12031" width="9.140625" style="339"/>
    <col min="12032" max="12032" width="37.5703125" style="339" customWidth="1"/>
    <col min="12033" max="12033" width="13.140625" style="339" customWidth="1"/>
    <col min="12034" max="12034" width="12.7109375" style="339" customWidth="1"/>
    <col min="12035" max="12036" width="12.85546875" style="339" customWidth="1"/>
    <col min="12037" max="12037" width="14.85546875" style="339" customWidth="1"/>
    <col min="12038" max="12039" width="19" style="339" customWidth="1"/>
    <col min="12040" max="12040" width="20.42578125" style="339" customWidth="1"/>
    <col min="12041" max="12041" width="17.28515625" style="339" customWidth="1"/>
    <col min="12042" max="12042" width="18.42578125" style="339" customWidth="1"/>
    <col min="12043" max="12287" width="9.140625" style="339"/>
    <col min="12288" max="12288" width="37.5703125" style="339" customWidth="1"/>
    <col min="12289" max="12289" width="13.140625" style="339" customWidth="1"/>
    <col min="12290" max="12290" width="12.7109375" style="339" customWidth="1"/>
    <col min="12291" max="12292" width="12.85546875" style="339" customWidth="1"/>
    <col min="12293" max="12293" width="14.85546875" style="339" customWidth="1"/>
    <col min="12294" max="12295" width="19" style="339" customWidth="1"/>
    <col min="12296" max="12296" width="20.42578125" style="339" customWidth="1"/>
    <col min="12297" max="12297" width="17.28515625" style="339" customWidth="1"/>
    <col min="12298" max="12298" width="18.42578125" style="339" customWidth="1"/>
    <col min="12299" max="12543" width="9.140625" style="339"/>
    <col min="12544" max="12544" width="37.5703125" style="339" customWidth="1"/>
    <col min="12545" max="12545" width="13.140625" style="339" customWidth="1"/>
    <col min="12546" max="12546" width="12.7109375" style="339" customWidth="1"/>
    <col min="12547" max="12548" width="12.85546875" style="339" customWidth="1"/>
    <col min="12549" max="12549" width="14.85546875" style="339" customWidth="1"/>
    <col min="12550" max="12551" width="19" style="339" customWidth="1"/>
    <col min="12552" max="12552" width="20.42578125" style="339" customWidth="1"/>
    <col min="12553" max="12553" width="17.28515625" style="339" customWidth="1"/>
    <col min="12554" max="12554" width="18.42578125" style="339" customWidth="1"/>
    <col min="12555" max="12799" width="9.140625" style="339"/>
    <col min="12800" max="12800" width="37.5703125" style="339" customWidth="1"/>
    <col min="12801" max="12801" width="13.140625" style="339" customWidth="1"/>
    <col min="12802" max="12802" width="12.7109375" style="339" customWidth="1"/>
    <col min="12803" max="12804" width="12.85546875" style="339" customWidth="1"/>
    <col min="12805" max="12805" width="14.85546875" style="339" customWidth="1"/>
    <col min="12806" max="12807" width="19" style="339" customWidth="1"/>
    <col min="12808" max="12808" width="20.42578125" style="339" customWidth="1"/>
    <col min="12809" max="12809" width="17.28515625" style="339" customWidth="1"/>
    <col min="12810" max="12810" width="18.42578125" style="339" customWidth="1"/>
    <col min="12811" max="13055" width="9.140625" style="339"/>
    <col min="13056" max="13056" width="37.5703125" style="339" customWidth="1"/>
    <col min="13057" max="13057" width="13.140625" style="339" customWidth="1"/>
    <col min="13058" max="13058" width="12.7109375" style="339" customWidth="1"/>
    <col min="13059" max="13060" width="12.85546875" style="339" customWidth="1"/>
    <col min="13061" max="13061" width="14.85546875" style="339" customWidth="1"/>
    <col min="13062" max="13063" width="19" style="339" customWidth="1"/>
    <col min="13064" max="13064" width="20.42578125" style="339" customWidth="1"/>
    <col min="13065" max="13065" width="17.28515625" style="339" customWidth="1"/>
    <col min="13066" max="13066" width="18.42578125" style="339" customWidth="1"/>
    <col min="13067" max="13311" width="9.140625" style="339"/>
    <col min="13312" max="13312" width="37.5703125" style="339" customWidth="1"/>
    <col min="13313" max="13313" width="13.140625" style="339" customWidth="1"/>
    <col min="13314" max="13314" width="12.7109375" style="339" customWidth="1"/>
    <col min="13315" max="13316" width="12.85546875" style="339" customWidth="1"/>
    <col min="13317" max="13317" width="14.85546875" style="339" customWidth="1"/>
    <col min="13318" max="13319" width="19" style="339" customWidth="1"/>
    <col min="13320" max="13320" width="20.42578125" style="339" customWidth="1"/>
    <col min="13321" max="13321" width="17.28515625" style="339" customWidth="1"/>
    <col min="13322" max="13322" width="18.42578125" style="339" customWidth="1"/>
    <col min="13323" max="13567" width="9.140625" style="339"/>
    <col min="13568" max="13568" width="37.5703125" style="339" customWidth="1"/>
    <col min="13569" max="13569" width="13.140625" style="339" customWidth="1"/>
    <col min="13570" max="13570" width="12.7109375" style="339" customWidth="1"/>
    <col min="13571" max="13572" width="12.85546875" style="339" customWidth="1"/>
    <col min="13573" max="13573" width="14.85546875" style="339" customWidth="1"/>
    <col min="13574" max="13575" width="19" style="339" customWidth="1"/>
    <col min="13576" max="13576" width="20.42578125" style="339" customWidth="1"/>
    <col min="13577" max="13577" width="17.28515625" style="339" customWidth="1"/>
    <col min="13578" max="13578" width="18.42578125" style="339" customWidth="1"/>
    <col min="13579" max="13823" width="9.140625" style="339"/>
    <col min="13824" max="13824" width="37.5703125" style="339" customWidth="1"/>
    <col min="13825" max="13825" width="13.140625" style="339" customWidth="1"/>
    <col min="13826" max="13826" width="12.7109375" style="339" customWidth="1"/>
    <col min="13827" max="13828" width="12.85546875" style="339" customWidth="1"/>
    <col min="13829" max="13829" width="14.85546875" style="339" customWidth="1"/>
    <col min="13830" max="13831" width="19" style="339" customWidth="1"/>
    <col min="13832" max="13832" width="20.42578125" style="339" customWidth="1"/>
    <col min="13833" max="13833" width="17.28515625" style="339" customWidth="1"/>
    <col min="13834" max="13834" width="18.42578125" style="339" customWidth="1"/>
    <col min="13835" max="14079" width="9.140625" style="339"/>
    <col min="14080" max="14080" width="37.5703125" style="339" customWidth="1"/>
    <col min="14081" max="14081" width="13.140625" style="339" customWidth="1"/>
    <col min="14082" max="14082" width="12.7109375" style="339" customWidth="1"/>
    <col min="14083" max="14084" width="12.85546875" style="339" customWidth="1"/>
    <col min="14085" max="14085" width="14.85546875" style="339" customWidth="1"/>
    <col min="14086" max="14087" width="19" style="339" customWidth="1"/>
    <col min="14088" max="14088" width="20.42578125" style="339" customWidth="1"/>
    <col min="14089" max="14089" width="17.28515625" style="339" customWidth="1"/>
    <col min="14090" max="14090" width="18.42578125" style="339" customWidth="1"/>
    <col min="14091" max="14335" width="9.140625" style="339"/>
    <col min="14336" max="14336" width="37.5703125" style="339" customWidth="1"/>
    <col min="14337" max="14337" width="13.140625" style="339" customWidth="1"/>
    <col min="14338" max="14338" width="12.7109375" style="339" customWidth="1"/>
    <col min="14339" max="14340" width="12.85546875" style="339" customWidth="1"/>
    <col min="14341" max="14341" width="14.85546875" style="339" customWidth="1"/>
    <col min="14342" max="14343" width="19" style="339" customWidth="1"/>
    <col min="14344" max="14344" width="20.42578125" style="339" customWidth="1"/>
    <col min="14345" max="14345" width="17.28515625" style="339" customWidth="1"/>
    <col min="14346" max="14346" width="18.42578125" style="339" customWidth="1"/>
    <col min="14347" max="14591" width="9.140625" style="339"/>
    <col min="14592" max="14592" width="37.5703125" style="339" customWidth="1"/>
    <col min="14593" max="14593" width="13.140625" style="339" customWidth="1"/>
    <col min="14594" max="14594" width="12.7109375" style="339" customWidth="1"/>
    <col min="14595" max="14596" width="12.85546875" style="339" customWidth="1"/>
    <col min="14597" max="14597" width="14.85546875" style="339" customWidth="1"/>
    <col min="14598" max="14599" width="19" style="339" customWidth="1"/>
    <col min="14600" max="14600" width="20.42578125" style="339" customWidth="1"/>
    <col min="14601" max="14601" width="17.28515625" style="339" customWidth="1"/>
    <col min="14602" max="14602" width="18.42578125" style="339" customWidth="1"/>
    <col min="14603" max="14847" width="9.140625" style="339"/>
    <col min="14848" max="14848" width="37.5703125" style="339" customWidth="1"/>
    <col min="14849" max="14849" width="13.140625" style="339" customWidth="1"/>
    <col min="14850" max="14850" width="12.7109375" style="339" customWidth="1"/>
    <col min="14851" max="14852" width="12.85546875" style="339" customWidth="1"/>
    <col min="14853" max="14853" width="14.85546875" style="339" customWidth="1"/>
    <col min="14854" max="14855" width="19" style="339" customWidth="1"/>
    <col min="14856" max="14856" width="20.42578125" style="339" customWidth="1"/>
    <col min="14857" max="14857" width="17.28515625" style="339" customWidth="1"/>
    <col min="14858" max="14858" width="18.42578125" style="339" customWidth="1"/>
    <col min="14859" max="15103" width="9.140625" style="339"/>
    <col min="15104" max="15104" width="37.5703125" style="339" customWidth="1"/>
    <col min="15105" max="15105" width="13.140625" style="339" customWidth="1"/>
    <col min="15106" max="15106" width="12.7109375" style="339" customWidth="1"/>
    <col min="15107" max="15108" width="12.85546875" style="339" customWidth="1"/>
    <col min="15109" max="15109" width="14.85546875" style="339" customWidth="1"/>
    <col min="15110" max="15111" width="19" style="339" customWidth="1"/>
    <col min="15112" max="15112" width="20.42578125" style="339" customWidth="1"/>
    <col min="15113" max="15113" width="17.28515625" style="339" customWidth="1"/>
    <col min="15114" max="15114" width="18.42578125" style="339" customWidth="1"/>
    <col min="15115" max="15359" width="9.140625" style="339"/>
    <col min="15360" max="15360" width="37.5703125" style="339" customWidth="1"/>
    <col min="15361" max="15361" width="13.140625" style="339" customWidth="1"/>
    <col min="15362" max="15362" width="12.7109375" style="339" customWidth="1"/>
    <col min="15363" max="15364" width="12.85546875" style="339" customWidth="1"/>
    <col min="15365" max="15365" width="14.85546875" style="339" customWidth="1"/>
    <col min="15366" max="15367" width="19" style="339" customWidth="1"/>
    <col min="15368" max="15368" width="20.42578125" style="339" customWidth="1"/>
    <col min="15369" max="15369" width="17.28515625" style="339" customWidth="1"/>
    <col min="15370" max="15370" width="18.42578125" style="339" customWidth="1"/>
    <col min="15371" max="15615" width="9.140625" style="339"/>
    <col min="15616" max="15616" width="37.5703125" style="339" customWidth="1"/>
    <col min="15617" max="15617" width="13.140625" style="339" customWidth="1"/>
    <col min="15618" max="15618" width="12.7109375" style="339" customWidth="1"/>
    <col min="15619" max="15620" width="12.85546875" style="339" customWidth="1"/>
    <col min="15621" max="15621" width="14.85546875" style="339" customWidth="1"/>
    <col min="15622" max="15623" width="19" style="339" customWidth="1"/>
    <col min="15624" max="15624" width="20.42578125" style="339" customWidth="1"/>
    <col min="15625" max="15625" width="17.28515625" style="339" customWidth="1"/>
    <col min="15626" max="15626" width="18.42578125" style="339" customWidth="1"/>
    <col min="15627" max="15871" width="9.140625" style="339"/>
    <col min="15872" max="15872" width="37.5703125" style="339" customWidth="1"/>
    <col min="15873" max="15873" width="13.140625" style="339" customWidth="1"/>
    <col min="15874" max="15874" width="12.7109375" style="339" customWidth="1"/>
    <col min="15875" max="15876" width="12.85546875" style="339" customWidth="1"/>
    <col min="15877" max="15877" width="14.85546875" style="339" customWidth="1"/>
    <col min="15878" max="15879" width="19" style="339" customWidth="1"/>
    <col min="15880" max="15880" width="20.42578125" style="339" customWidth="1"/>
    <col min="15881" max="15881" width="17.28515625" style="339" customWidth="1"/>
    <col min="15882" max="15882" width="18.42578125" style="339" customWidth="1"/>
    <col min="15883" max="16127" width="9.140625" style="339"/>
    <col min="16128" max="16128" width="37.5703125" style="339" customWidth="1"/>
    <col min="16129" max="16129" width="13.140625" style="339" customWidth="1"/>
    <col min="16130" max="16130" width="12.7109375" style="339" customWidth="1"/>
    <col min="16131" max="16132" width="12.85546875" style="339" customWidth="1"/>
    <col min="16133" max="16133" width="14.85546875" style="339" customWidth="1"/>
    <col min="16134" max="16135" width="19" style="339" customWidth="1"/>
    <col min="16136" max="16136" width="20.42578125" style="339" customWidth="1"/>
    <col min="16137" max="16137" width="17.28515625" style="339" customWidth="1"/>
    <col min="16138" max="16138" width="18.42578125" style="339" customWidth="1"/>
    <col min="16139" max="16384" width="9.140625" style="339"/>
  </cols>
  <sheetData>
    <row r="1" spans="1:13" ht="14.25" customHeight="1" x14ac:dyDescent="0.25">
      <c r="A1" s="337" t="s">
        <v>31</v>
      </c>
      <c r="C1" s="1049" t="s">
        <v>32</v>
      </c>
      <c r="D1" s="1049"/>
      <c r="E1" s="1049"/>
      <c r="F1" s="1049"/>
      <c r="G1" s="1049"/>
      <c r="H1" s="1049"/>
      <c r="I1" s="670"/>
      <c r="J1" s="670"/>
    </row>
    <row r="2" spans="1:13" ht="14.25" customHeight="1" x14ac:dyDescent="0.25">
      <c r="A2" s="1051" t="s">
        <v>310</v>
      </c>
      <c r="B2" s="1051"/>
      <c r="C2" s="1051"/>
      <c r="D2" s="1051"/>
      <c r="E2" s="1051"/>
      <c r="F2" s="1051"/>
      <c r="G2" s="1051"/>
      <c r="H2" s="1051"/>
      <c r="I2" s="1051"/>
      <c r="J2" s="1051"/>
      <c r="K2" s="1051"/>
      <c r="L2" s="1051"/>
      <c r="M2" s="1051"/>
    </row>
    <row r="3" spans="1:13" ht="17.25" customHeight="1" x14ac:dyDescent="0.25">
      <c r="A3" s="1051"/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1051"/>
    </row>
    <row r="4" spans="1:13" hidden="1" x14ac:dyDescent="0.25">
      <c r="A4" s="341"/>
      <c r="B4" s="342"/>
      <c r="C4" s="343"/>
      <c r="D4" s="343"/>
      <c r="E4" s="343"/>
      <c r="F4" s="342"/>
      <c r="G4" s="342"/>
      <c r="H4" s="342"/>
      <c r="I4" s="342"/>
    </row>
    <row r="5" spans="1:13" ht="12.75" customHeight="1" x14ac:dyDescent="0.25">
      <c r="A5" s="1050"/>
      <c r="B5" s="1050"/>
      <c r="C5" s="1050"/>
      <c r="D5" s="1050"/>
      <c r="E5" s="1050"/>
      <c r="F5" s="1050"/>
      <c r="G5" s="1050"/>
      <c r="H5" s="1050"/>
      <c r="I5" s="671"/>
      <c r="J5" s="668"/>
    </row>
    <row r="6" spans="1:13" ht="11.45" customHeight="1" x14ac:dyDescent="0.25">
      <c r="A6" s="1050"/>
      <c r="B6" s="1050"/>
      <c r="C6" s="1050"/>
      <c r="D6" s="1050"/>
      <c r="E6" s="1050"/>
      <c r="F6" s="1050"/>
      <c r="G6" s="1050"/>
      <c r="H6" s="1050"/>
      <c r="I6" s="671"/>
      <c r="J6" s="668"/>
    </row>
    <row r="7" spans="1:13" ht="25.5" hidden="1" customHeight="1" x14ac:dyDescent="0.25">
      <c r="A7" s="671" t="s">
        <v>33</v>
      </c>
      <c r="B7" s="671"/>
      <c r="C7" s="671" t="s">
        <v>67</v>
      </c>
      <c r="D7" s="344" t="e">
        <f>#REF!</f>
        <v>#REF!</v>
      </c>
      <c r="E7" s="671"/>
      <c r="F7" s="671" t="s">
        <v>45</v>
      </c>
      <c r="G7" s="344"/>
      <c r="H7" s="1050"/>
      <c r="I7" s="671"/>
      <c r="J7" s="1047"/>
    </row>
    <row r="8" spans="1:13" ht="25.5" hidden="1" customHeight="1" x14ac:dyDescent="0.25">
      <c r="A8" s="671" t="s">
        <v>34</v>
      </c>
      <c r="B8" s="671"/>
      <c r="C8" s="671"/>
      <c r="D8" s="671"/>
      <c r="E8" s="671"/>
      <c r="F8" s="344" t="e">
        <f>#REF!-D7</f>
        <v>#REF!</v>
      </c>
      <c r="G8" s="344"/>
      <c r="H8" s="1050"/>
      <c r="I8" s="671"/>
      <c r="J8" s="1047"/>
    </row>
    <row r="9" spans="1:13" ht="43.5" hidden="1" customHeight="1" x14ac:dyDescent="0.25">
      <c r="A9" s="671" t="s">
        <v>35</v>
      </c>
      <c r="B9" s="671"/>
      <c r="C9" s="671"/>
      <c r="D9" s="671"/>
      <c r="E9" s="671"/>
      <c r="F9" s="1050" t="s">
        <v>46</v>
      </c>
      <c r="G9" s="1050"/>
      <c r="H9" s="344">
        <f>H71</f>
        <v>0</v>
      </c>
      <c r="I9" s="344"/>
      <c r="J9" s="345"/>
    </row>
    <row r="10" spans="1:13" ht="43.5" hidden="1" customHeight="1" x14ac:dyDescent="0.25">
      <c r="A10" s="671"/>
      <c r="B10" s="671"/>
      <c r="C10" s="671"/>
      <c r="D10" s="671"/>
      <c r="E10" s="671"/>
      <c r="F10" s="1050" t="s">
        <v>49</v>
      </c>
      <c r="G10" s="1050"/>
      <c r="H10" s="344" t="e">
        <f>D7</f>
        <v>#REF!</v>
      </c>
      <c r="I10" s="344"/>
      <c r="J10" s="345"/>
    </row>
    <row r="11" spans="1:13" hidden="1" x14ac:dyDescent="0.25">
      <c r="A11" s="671"/>
      <c r="B11" s="671"/>
      <c r="C11" s="671"/>
      <c r="D11" s="671"/>
      <c r="E11" s="671"/>
      <c r="F11" s="1054" t="s">
        <v>47</v>
      </c>
      <c r="G11" s="1054"/>
      <c r="H11" s="344" t="e">
        <f>#REF!</f>
        <v>#REF!</v>
      </c>
      <c r="I11" s="344"/>
      <c r="J11" s="345"/>
    </row>
    <row r="12" spans="1:13" hidden="1" x14ac:dyDescent="0.25">
      <c r="A12" s="671"/>
      <c r="B12" s="671"/>
      <c r="C12" s="671"/>
      <c r="D12" s="671"/>
      <c r="E12" s="671"/>
      <c r="F12" s="1054" t="s">
        <v>48</v>
      </c>
      <c r="G12" s="1054"/>
      <c r="H12" s="344" t="e">
        <f>#REF!</f>
        <v>#REF!</v>
      </c>
      <c r="I12" s="344"/>
      <c r="J12" s="345"/>
    </row>
    <row r="13" spans="1:13" ht="25.5" hidden="1" customHeight="1" x14ac:dyDescent="0.25">
      <c r="A13" s="671"/>
      <c r="B13" s="671"/>
      <c r="C13" s="671"/>
      <c r="D13" s="671"/>
      <c r="E13" s="671"/>
      <c r="F13" s="671"/>
      <c r="G13" s="671"/>
      <c r="H13" s="671"/>
      <c r="I13" s="671"/>
      <c r="J13" s="668"/>
    </row>
    <row r="14" spans="1:13" ht="17.25" customHeight="1" x14ac:dyDescent="0.25">
      <c r="A14" s="1055" t="s">
        <v>36</v>
      </c>
      <c r="B14" s="1055"/>
      <c r="C14" s="1055"/>
      <c r="D14" s="1055"/>
      <c r="E14" s="1055"/>
      <c r="F14" s="1055"/>
      <c r="G14" s="1055"/>
      <c r="H14" s="1055"/>
      <c r="I14" s="1055"/>
      <c r="J14" s="1055"/>
      <c r="K14" s="1055"/>
      <c r="L14" s="1055"/>
      <c r="M14" s="1055"/>
    </row>
    <row r="15" spans="1:13" ht="71.25" customHeight="1" x14ac:dyDescent="0.25">
      <c r="A15" s="672" t="s">
        <v>37</v>
      </c>
      <c r="B15" s="346" t="s">
        <v>38</v>
      </c>
      <c r="C15" s="347" t="s">
        <v>39</v>
      </c>
      <c r="D15" s="348" t="s">
        <v>68</v>
      </c>
      <c r="E15" s="367" t="s">
        <v>69</v>
      </c>
      <c r="F15" s="349" t="s">
        <v>276</v>
      </c>
      <c r="G15" s="349" t="s">
        <v>232</v>
      </c>
      <c r="H15" s="348" t="s">
        <v>285</v>
      </c>
      <c r="I15" s="350" t="s">
        <v>227</v>
      </c>
      <c r="J15" s="348" t="s">
        <v>224</v>
      </c>
      <c r="K15" s="348" t="s">
        <v>225</v>
      </c>
      <c r="L15" s="350" t="s">
        <v>223</v>
      </c>
      <c r="M15" s="348" t="s">
        <v>226</v>
      </c>
    </row>
    <row r="16" spans="1:13" ht="46.5" customHeight="1" x14ac:dyDescent="0.25">
      <c r="A16" s="351" t="s">
        <v>261</v>
      </c>
      <c r="B16" s="352" t="s">
        <v>16</v>
      </c>
      <c r="C16" s="354">
        <v>40000</v>
      </c>
      <c r="D16" s="665"/>
      <c r="E16" s="370">
        <f>C16+D16</f>
        <v>40000</v>
      </c>
      <c r="F16" s="666"/>
      <c r="G16" s="666"/>
      <c r="H16" s="666">
        <v>40000</v>
      </c>
      <c r="I16" s="666"/>
      <c r="J16" s="667">
        <f>H16+I16</f>
        <v>40000</v>
      </c>
      <c r="K16" s="666"/>
      <c r="L16" s="666"/>
      <c r="M16" s="515">
        <f>K16+L16</f>
        <v>0</v>
      </c>
    </row>
    <row r="17" spans="1:13" ht="45" customHeight="1" x14ac:dyDescent="0.25">
      <c r="A17" s="372" t="s">
        <v>229</v>
      </c>
      <c r="B17" s="373" t="s">
        <v>222</v>
      </c>
      <c r="C17" s="374">
        <v>100000</v>
      </c>
      <c r="D17" s="374"/>
      <c r="E17" s="518">
        <f>C17+D17</f>
        <v>100000</v>
      </c>
      <c r="F17" s="375"/>
      <c r="G17" s="375"/>
      <c r="H17" s="375">
        <v>100000</v>
      </c>
      <c r="I17" s="375"/>
      <c r="J17" s="516">
        <f>H17+I17</f>
        <v>100000</v>
      </c>
      <c r="K17" s="375"/>
      <c r="L17" s="375"/>
      <c r="M17" s="516">
        <f>K17+L17</f>
        <v>0</v>
      </c>
    </row>
    <row r="18" spans="1:13" ht="45" customHeight="1" x14ac:dyDescent="0.25">
      <c r="A18" s="634" t="s">
        <v>277</v>
      </c>
      <c r="B18" s="635" t="s">
        <v>278</v>
      </c>
      <c r="C18" s="636">
        <v>20000</v>
      </c>
      <c r="D18" s="636">
        <v>0</v>
      </c>
      <c r="E18" s="637">
        <f>C18+D18</f>
        <v>20000</v>
      </c>
      <c r="F18" s="638"/>
      <c r="G18" s="638"/>
      <c r="H18" s="638"/>
      <c r="I18" s="638"/>
      <c r="J18" s="639">
        <f>H18+I18</f>
        <v>0</v>
      </c>
      <c r="K18" s="638">
        <v>20000</v>
      </c>
      <c r="L18" s="638"/>
      <c r="M18" s="639">
        <f>K18+L18</f>
        <v>20000</v>
      </c>
    </row>
    <row r="19" spans="1:13" x14ac:dyDescent="0.25">
      <c r="A19" s="351" t="s">
        <v>4</v>
      </c>
      <c r="B19" s="352"/>
      <c r="C19" s="354">
        <f>SUM(C16:C18)</f>
        <v>160000</v>
      </c>
      <c r="D19" s="354">
        <f t="shared" ref="D19:I19" si="0">SUM(D16:D18)</f>
        <v>0</v>
      </c>
      <c r="E19" s="354">
        <f t="shared" si="0"/>
        <v>160000</v>
      </c>
      <c r="F19" s="354">
        <f t="shared" si="0"/>
        <v>0</v>
      </c>
      <c r="G19" s="354">
        <f t="shared" si="0"/>
        <v>0</v>
      </c>
      <c r="H19" s="354">
        <f t="shared" si="0"/>
        <v>140000</v>
      </c>
      <c r="I19" s="354">
        <f t="shared" si="0"/>
        <v>0</v>
      </c>
      <c r="J19" s="541">
        <f>SUM(J16:J18)</f>
        <v>140000</v>
      </c>
      <c r="K19" s="354">
        <f>SUM(K16:K18)</f>
        <v>20000</v>
      </c>
      <c r="L19" s="354">
        <f t="shared" ref="L19:M19" si="1">SUM(L16:L18)</f>
        <v>0</v>
      </c>
      <c r="M19" s="517">
        <f t="shared" si="1"/>
        <v>20000</v>
      </c>
    </row>
    <row r="20" spans="1:13" ht="18" customHeight="1" x14ac:dyDescent="0.25">
      <c r="A20" s="1052" t="s">
        <v>40</v>
      </c>
      <c r="B20" s="1052"/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669"/>
    </row>
    <row r="21" spans="1:13" ht="99.75" x14ac:dyDescent="0.25">
      <c r="A21" s="368" t="s">
        <v>41</v>
      </c>
      <c r="B21" s="369" t="s">
        <v>38</v>
      </c>
      <c r="C21" s="368" t="s">
        <v>39</v>
      </c>
      <c r="D21" s="368" t="s">
        <v>68</v>
      </c>
      <c r="E21" s="368" t="s">
        <v>69</v>
      </c>
      <c r="F21" s="368" t="s">
        <v>279</v>
      </c>
      <c r="G21" s="370" t="s">
        <v>231</v>
      </c>
      <c r="H21" s="350" t="s">
        <v>227</v>
      </c>
      <c r="I21" s="370" t="s">
        <v>228</v>
      </c>
      <c r="J21" s="370" t="s">
        <v>233</v>
      </c>
      <c r="K21" s="370" t="s">
        <v>280</v>
      </c>
      <c r="L21" s="370" t="s">
        <v>230</v>
      </c>
      <c r="M21" s="669"/>
    </row>
    <row r="22" spans="1:13" ht="45" x14ac:dyDescent="0.25">
      <c r="A22" s="673" t="s">
        <v>312</v>
      </c>
      <c r="B22" s="674" t="s">
        <v>313</v>
      </c>
      <c r="C22" s="675">
        <v>1500</v>
      </c>
      <c r="D22" s="675"/>
      <c r="E22" s="675"/>
      <c r="F22" s="675"/>
      <c r="G22" s="675">
        <f>C22</f>
        <v>1500</v>
      </c>
      <c r="H22" s="676"/>
      <c r="I22" s="675">
        <f>G22+H22</f>
        <v>1500</v>
      </c>
      <c r="J22" s="675"/>
      <c r="K22" s="675">
        <f>I22+J22</f>
        <v>1500</v>
      </c>
      <c r="L22" s="675"/>
      <c r="M22" s="669"/>
    </row>
    <row r="23" spans="1:13" ht="45" x14ac:dyDescent="0.25">
      <c r="A23" s="673" t="s">
        <v>315</v>
      </c>
      <c r="B23" s="674" t="s">
        <v>314</v>
      </c>
      <c r="C23" s="675">
        <v>1000</v>
      </c>
      <c r="D23" s="675"/>
      <c r="E23" s="675"/>
      <c r="F23" s="675"/>
      <c r="G23" s="675">
        <f t="shared" ref="G23:G30" si="2">C23</f>
        <v>1000</v>
      </c>
      <c r="H23" s="676"/>
      <c r="I23" s="675">
        <f t="shared" ref="I23:I31" si="3">G23+H23</f>
        <v>1000</v>
      </c>
      <c r="J23" s="675"/>
      <c r="K23" s="675">
        <f t="shared" ref="K23:K31" si="4">I23+J23</f>
        <v>1000</v>
      </c>
      <c r="L23" s="675"/>
      <c r="M23" s="669"/>
    </row>
    <row r="24" spans="1:13" ht="45" x14ac:dyDescent="0.25">
      <c r="A24" s="673" t="s">
        <v>317</v>
      </c>
      <c r="B24" s="674" t="s">
        <v>316</v>
      </c>
      <c r="C24" s="675">
        <v>1000</v>
      </c>
      <c r="D24" s="675"/>
      <c r="E24" s="675"/>
      <c r="F24" s="675"/>
      <c r="G24" s="675">
        <f t="shared" si="2"/>
        <v>1000</v>
      </c>
      <c r="H24" s="676"/>
      <c r="I24" s="675">
        <f t="shared" si="3"/>
        <v>1000</v>
      </c>
      <c r="J24" s="675"/>
      <c r="K24" s="675">
        <f t="shared" si="4"/>
        <v>1000</v>
      </c>
      <c r="L24" s="675"/>
      <c r="M24" s="669"/>
    </row>
    <row r="25" spans="1:13" ht="45" x14ac:dyDescent="0.25">
      <c r="A25" s="673" t="s">
        <v>319</v>
      </c>
      <c r="B25" s="674" t="s">
        <v>318</v>
      </c>
      <c r="C25" s="675">
        <v>1500</v>
      </c>
      <c r="D25" s="675"/>
      <c r="E25" s="675"/>
      <c r="F25" s="675"/>
      <c r="G25" s="675">
        <f t="shared" si="2"/>
        <v>1500</v>
      </c>
      <c r="H25" s="676"/>
      <c r="I25" s="675">
        <f t="shared" si="3"/>
        <v>1500</v>
      </c>
      <c r="J25" s="675"/>
      <c r="K25" s="675">
        <f t="shared" si="4"/>
        <v>1500</v>
      </c>
      <c r="L25" s="675"/>
      <c r="M25" s="669"/>
    </row>
    <row r="26" spans="1:13" ht="45" x14ac:dyDescent="0.25">
      <c r="A26" s="673" t="s">
        <v>320</v>
      </c>
      <c r="B26" s="674" t="s">
        <v>321</v>
      </c>
      <c r="C26" s="675">
        <v>800</v>
      </c>
      <c r="D26" s="675"/>
      <c r="E26" s="675"/>
      <c r="F26" s="675"/>
      <c r="G26" s="675">
        <f t="shared" si="2"/>
        <v>800</v>
      </c>
      <c r="H26" s="676"/>
      <c r="I26" s="675">
        <f t="shared" si="3"/>
        <v>800</v>
      </c>
      <c r="J26" s="675"/>
      <c r="K26" s="675">
        <f t="shared" si="4"/>
        <v>800</v>
      </c>
      <c r="L26" s="675"/>
      <c r="M26" s="669"/>
    </row>
    <row r="27" spans="1:13" ht="30" x14ac:dyDescent="0.25">
      <c r="A27" s="673" t="s">
        <v>322</v>
      </c>
      <c r="B27" s="674" t="s">
        <v>323</v>
      </c>
      <c r="C27" s="675">
        <v>500</v>
      </c>
      <c r="D27" s="675"/>
      <c r="E27" s="675"/>
      <c r="F27" s="675"/>
      <c r="G27" s="675">
        <f t="shared" si="2"/>
        <v>500</v>
      </c>
      <c r="H27" s="676"/>
      <c r="I27" s="675">
        <f t="shared" si="3"/>
        <v>500</v>
      </c>
      <c r="J27" s="675"/>
      <c r="K27" s="675">
        <f t="shared" si="4"/>
        <v>500</v>
      </c>
      <c r="L27" s="675"/>
      <c r="M27" s="669"/>
    </row>
    <row r="28" spans="1:13" ht="60" x14ac:dyDescent="0.25">
      <c r="A28" s="673" t="s">
        <v>324</v>
      </c>
      <c r="B28" s="674" t="s">
        <v>325</v>
      </c>
      <c r="C28" s="675">
        <v>2000</v>
      </c>
      <c r="D28" s="675"/>
      <c r="E28" s="675"/>
      <c r="F28" s="675"/>
      <c r="G28" s="675">
        <f t="shared" si="2"/>
        <v>2000</v>
      </c>
      <c r="H28" s="676"/>
      <c r="I28" s="675">
        <f t="shared" si="3"/>
        <v>2000</v>
      </c>
      <c r="J28" s="675"/>
      <c r="K28" s="675">
        <f t="shared" si="4"/>
        <v>2000</v>
      </c>
      <c r="L28" s="675"/>
      <c r="M28" s="669"/>
    </row>
    <row r="29" spans="1:13" ht="45" x14ac:dyDescent="0.25">
      <c r="A29" s="673" t="s">
        <v>326</v>
      </c>
      <c r="B29" s="674" t="s">
        <v>327</v>
      </c>
      <c r="C29" s="675">
        <v>1000</v>
      </c>
      <c r="D29" s="675"/>
      <c r="E29" s="675"/>
      <c r="F29" s="675"/>
      <c r="G29" s="675">
        <f t="shared" si="2"/>
        <v>1000</v>
      </c>
      <c r="H29" s="676"/>
      <c r="I29" s="675">
        <f t="shared" si="3"/>
        <v>1000</v>
      </c>
      <c r="J29" s="675"/>
      <c r="K29" s="675">
        <f t="shared" si="4"/>
        <v>1000</v>
      </c>
      <c r="L29" s="675"/>
      <c r="M29" s="669"/>
    </row>
    <row r="30" spans="1:13" ht="45" x14ac:dyDescent="0.25">
      <c r="A30" s="673" t="s">
        <v>328</v>
      </c>
      <c r="B30" s="674" t="s">
        <v>329</v>
      </c>
      <c r="C30" s="675">
        <v>500</v>
      </c>
      <c r="D30" s="675"/>
      <c r="E30" s="675"/>
      <c r="F30" s="675"/>
      <c r="G30" s="675">
        <f t="shared" si="2"/>
        <v>500</v>
      </c>
      <c r="H30" s="676"/>
      <c r="I30" s="675">
        <f t="shared" si="3"/>
        <v>500</v>
      </c>
      <c r="J30" s="675"/>
      <c r="K30" s="675">
        <f t="shared" si="4"/>
        <v>500</v>
      </c>
      <c r="L30" s="675"/>
      <c r="M30" s="669"/>
    </row>
    <row r="31" spans="1:13" ht="75" x14ac:dyDescent="0.25">
      <c r="A31" s="673" t="s">
        <v>330</v>
      </c>
      <c r="B31" s="674" t="s">
        <v>331</v>
      </c>
      <c r="C31" s="675">
        <v>97139</v>
      </c>
      <c r="D31" s="675"/>
      <c r="E31" s="675"/>
      <c r="F31" s="675"/>
      <c r="G31" s="675">
        <v>30200</v>
      </c>
      <c r="H31" s="676"/>
      <c r="I31" s="675">
        <f t="shared" si="3"/>
        <v>30200</v>
      </c>
      <c r="J31" s="675"/>
      <c r="K31" s="675">
        <f t="shared" si="4"/>
        <v>30200</v>
      </c>
      <c r="L31" s="675"/>
      <c r="M31" s="669"/>
    </row>
    <row r="32" spans="1:13" hidden="1" x14ac:dyDescent="0.25">
      <c r="A32" s="673"/>
      <c r="B32" s="674"/>
      <c r="C32" s="675"/>
      <c r="D32" s="675"/>
      <c r="E32" s="675"/>
      <c r="F32" s="675"/>
      <c r="G32" s="675"/>
      <c r="H32" s="676"/>
      <c r="I32" s="675"/>
      <c r="J32" s="675"/>
      <c r="K32" s="675"/>
      <c r="L32" s="675"/>
      <c r="M32" s="669"/>
    </row>
    <row r="33" spans="1:13" hidden="1" x14ac:dyDescent="0.25">
      <c r="A33" s="673"/>
      <c r="B33" s="674"/>
      <c r="C33" s="675"/>
      <c r="D33" s="675"/>
      <c r="E33" s="675"/>
      <c r="F33" s="675"/>
      <c r="G33" s="675"/>
      <c r="H33" s="676"/>
      <c r="I33" s="675"/>
      <c r="J33" s="675"/>
      <c r="K33" s="675"/>
      <c r="L33" s="675"/>
      <c r="M33" s="669"/>
    </row>
    <row r="34" spans="1:13" hidden="1" x14ac:dyDescent="0.25">
      <c r="A34" s="673"/>
      <c r="B34" s="674"/>
      <c r="C34" s="675"/>
      <c r="D34" s="675"/>
      <c r="E34" s="675"/>
      <c r="F34" s="675"/>
      <c r="G34" s="675"/>
      <c r="H34" s="676"/>
      <c r="I34" s="675"/>
      <c r="J34" s="675"/>
      <c r="K34" s="675"/>
      <c r="L34" s="675"/>
      <c r="M34" s="669"/>
    </row>
    <row r="35" spans="1:13" hidden="1" x14ac:dyDescent="0.25">
      <c r="A35" s="673"/>
      <c r="B35" s="674"/>
      <c r="C35" s="675"/>
      <c r="D35" s="675"/>
      <c r="E35" s="675"/>
      <c r="F35" s="675"/>
      <c r="G35" s="675"/>
      <c r="H35" s="676"/>
      <c r="I35" s="675"/>
      <c r="J35" s="675"/>
      <c r="K35" s="675"/>
      <c r="L35" s="675"/>
      <c r="M35" s="669"/>
    </row>
    <row r="36" spans="1:13" hidden="1" x14ac:dyDescent="0.25">
      <c r="A36" s="673"/>
      <c r="B36" s="674"/>
      <c r="C36" s="675"/>
      <c r="D36" s="675"/>
      <c r="E36" s="675"/>
      <c r="F36" s="675"/>
      <c r="G36" s="675"/>
      <c r="H36" s="676"/>
      <c r="I36" s="675"/>
      <c r="J36" s="675"/>
      <c r="K36" s="675"/>
      <c r="L36" s="675"/>
      <c r="M36" s="669"/>
    </row>
    <row r="37" spans="1:13" hidden="1" x14ac:dyDescent="0.25">
      <c r="A37" s="673"/>
      <c r="B37" s="674"/>
      <c r="C37" s="675"/>
      <c r="D37" s="675"/>
      <c r="E37" s="675"/>
      <c r="F37" s="675"/>
      <c r="G37" s="675"/>
      <c r="H37" s="676"/>
      <c r="I37" s="675"/>
      <c r="J37" s="675"/>
      <c r="K37" s="675"/>
      <c r="L37" s="675"/>
      <c r="M37" s="669"/>
    </row>
    <row r="38" spans="1:13" hidden="1" x14ac:dyDescent="0.25">
      <c r="A38" s="673"/>
      <c r="B38" s="674"/>
      <c r="C38" s="675"/>
      <c r="D38" s="675"/>
      <c r="E38" s="675"/>
      <c r="F38" s="675"/>
      <c r="G38" s="675"/>
      <c r="H38" s="676"/>
      <c r="I38" s="675"/>
      <c r="J38" s="675"/>
      <c r="K38" s="675"/>
      <c r="L38" s="675"/>
      <c r="M38" s="669"/>
    </row>
    <row r="39" spans="1:13" hidden="1" x14ac:dyDescent="0.25">
      <c r="A39" s="351"/>
      <c r="B39" s="353"/>
      <c r="C39" s="677"/>
      <c r="D39" s="677"/>
      <c r="E39" s="678"/>
      <c r="F39" s="679"/>
      <c r="G39" s="679"/>
      <c r="H39" s="680"/>
      <c r="I39" s="680"/>
      <c r="J39" s="679"/>
      <c r="K39" s="679"/>
      <c r="L39" s="679"/>
    </row>
    <row r="40" spans="1:13" hidden="1" x14ac:dyDescent="0.25">
      <c r="A40" s="351"/>
      <c r="B40" s="353"/>
      <c r="C40" s="677"/>
      <c r="D40" s="677"/>
      <c r="E40" s="677"/>
      <c r="F40" s="679"/>
      <c r="G40" s="679"/>
      <c r="H40" s="680"/>
      <c r="I40" s="680"/>
      <c r="J40" s="679"/>
      <c r="K40" s="679"/>
      <c r="L40" s="679"/>
      <c r="M40" s="380"/>
    </row>
    <row r="41" spans="1:13" s="338" customFormat="1" ht="14.25" x14ac:dyDescent="0.2">
      <c r="A41" s="347" t="s">
        <v>4</v>
      </c>
      <c r="B41" s="346"/>
      <c r="C41" s="379">
        <f>SUM(C22:C40)</f>
        <v>106939</v>
      </c>
      <c r="D41" s="379">
        <f t="shared" ref="D41:L41" si="5">SUM(D22:D40)</f>
        <v>0</v>
      </c>
      <c r="E41" s="379">
        <f t="shared" si="5"/>
        <v>0</v>
      </c>
      <c r="F41" s="379">
        <f t="shared" si="5"/>
        <v>0</v>
      </c>
      <c r="G41" s="379">
        <f t="shared" si="5"/>
        <v>40000</v>
      </c>
      <c r="H41" s="379">
        <f t="shared" si="5"/>
        <v>0</v>
      </c>
      <c r="I41" s="379">
        <f t="shared" si="5"/>
        <v>40000</v>
      </c>
      <c r="J41" s="379">
        <f t="shared" si="5"/>
        <v>0</v>
      </c>
      <c r="K41" s="379">
        <f t="shared" si="5"/>
        <v>40000</v>
      </c>
      <c r="L41" s="379">
        <f t="shared" si="5"/>
        <v>0</v>
      </c>
    </row>
    <row r="42" spans="1:13" ht="50.25" customHeight="1" x14ac:dyDescent="0.25">
      <c r="A42" s="372" t="s">
        <v>229</v>
      </c>
      <c r="B42" s="376" t="s">
        <v>219</v>
      </c>
      <c r="C42" s="377">
        <v>100000</v>
      </c>
      <c r="D42" s="377"/>
      <c r="E42" s="377">
        <f>C42+D42</f>
        <v>100000</v>
      </c>
      <c r="F42" s="378"/>
      <c r="G42" s="378">
        <v>100000</v>
      </c>
      <c r="H42" s="378"/>
      <c r="I42" s="520">
        <f t="shared" ref="I42" si="6">G42+H42</f>
        <v>100000</v>
      </c>
      <c r="J42" s="378">
        <v>0</v>
      </c>
      <c r="K42" s="378">
        <f>I42+J42</f>
        <v>100000</v>
      </c>
      <c r="L42" s="378">
        <f t="shared" ref="L42:L69" si="7">E42-I42</f>
        <v>0</v>
      </c>
    </row>
    <row r="43" spans="1:13" ht="42.75" hidden="1" customHeight="1" x14ac:dyDescent="0.25">
      <c r="A43" s="351" t="s">
        <v>115</v>
      </c>
      <c r="B43" s="353" t="s">
        <v>42</v>
      </c>
      <c r="C43" s="355"/>
      <c r="D43" s="355"/>
      <c r="E43" s="355">
        <f t="shared" ref="E43:E67" si="8">C43+D43</f>
        <v>0</v>
      </c>
      <c r="F43" s="356">
        <v>0</v>
      </c>
      <c r="G43" s="356">
        <f t="shared" ref="G43:G49" si="9">E43-F43</f>
        <v>0</v>
      </c>
      <c r="H43" s="357"/>
      <c r="I43" s="519"/>
      <c r="J43" s="356">
        <f t="shared" ref="J43:J49" si="10">F43+H43+I43</f>
        <v>0</v>
      </c>
      <c r="K43" s="356">
        <f t="shared" ref="K43:K67" si="11">E43-J43</f>
        <v>0</v>
      </c>
      <c r="L43" s="356">
        <f t="shared" si="7"/>
        <v>0</v>
      </c>
    </row>
    <row r="44" spans="1:13" ht="42.75" hidden="1" customHeight="1" x14ac:dyDescent="0.25">
      <c r="A44" s="351" t="s">
        <v>102</v>
      </c>
      <c r="B44" s="353" t="s">
        <v>70</v>
      </c>
      <c r="C44" s="355"/>
      <c r="D44" s="355"/>
      <c r="E44" s="355">
        <f t="shared" si="8"/>
        <v>0</v>
      </c>
      <c r="F44" s="356">
        <v>0</v>
      </c>
      <c r="G44" s="356">
        <f t="shared" si="9"/>
        <v>0</v>
      </c>
      <c r="H44" s="357"/>
      <c r="I44" s="519"/>
      <c r="J44" s="356">
        <f t="shared" si="10"/>
        <v>0</v>
      </c>
      <c r="K44" s="356">
        <f t="shared" si="11"/>
        <v>0</v>
      </c>
      <c r="L44" s="356">
        <f t="shared" si="7"/>
        <v>0</v>
      </c>
    </row>
    <row r="45" spans="1:13" ht="42.75" hidden="1" customHeight="1" x14ac:dyDescent="0.25">
      <c r="A45" s="351" t="s">
        <v>103</v>
      </c>
      <c r="B45" s="353" t="s">
        <v>104</v>
      </c>
      <c r="C45" s="355"/>
      <c r="D45" s="355"/>
      <c r="E45" s="355">
        <f t="shared" si="8"/>
        <v>0</v>
      </c>
      <c r="F45" s="356">
        <v>0</v>
      </c>
      <c r="G45" s="356">
        <f t="shared" si="9"/>
        <v>0</v>
      </c>
      <c r="H45" s="357"/>
      <c r="I45" s="519"/>
      <c r="J45" s="356">
        <f t="shared" si="10"/>
        <v>0</v>
      </c>
      <c r="K45" s="356">
        <f t="shared" si="11"/>
        <v>0</v>
      </c>
      <c r="L45" s="356">
        <f t="shared" si="7"/>
        <v>0</v>
      </c>
    </row>
    <row r="46" spans="1:13" ht="42.75" hidden="1" customHeight="1" x14ac:dyDescent="0.25">
      <c r="A46" s="351" t="s">
        <v>105</v>
      </c>
      <c r="B46" s="353" t="s">
        <v>106</v>
      </c>
      <c r="C46" s="355"/>
      <c r="D46" s="355"/>
      <c r="E46" s="355">
        <f t="shared" si="8"/>
        <v>0</v>
      </c>
      <c r="F46" s="356">
        <v>0</v>
      </c>
      <c r="G46" s="356">
        <f t="shared" si="9"/>
        <v>0</v>
      </c>
      <c r="H46" s="357"/>
      <c r="I46" s="519"/>
      <c r="J46" s="356">
        <f t="shared" si="10"/>
        <v>0</v>
      </c>
      <c r="K46" s="356">
        <f t="shared" si="11"/>
        <v>0</v>
      </c>
      <c r="L46" s="356">
        <f t="shared" si="7"/>
        <v>0</v>
      </c>
    </row>
    <row r="47" spans="1:13" ht="42.75" hidden="1" customHeight="1" x14ac:dyDescent="0.25">
      <c r="A47" s="351" t="s">
        <v>107</v>
      </c>
      <c r="B47" s="353" t="s">
        <v>108</v>
      </c>
      <c r="C47" s="355"/>
      <c r="D47" s="355"/>
      <c r="E47" s="355">
        <f t="shared" si="8"/>
        <v>0</v>
      </c>
      <c r="F47" s="356">
        <v>0</v>
      </c>
      <c r="G47" s="356">
        <f t="shared" si="9"/>
        <v>0</v>
      </c>
      <c r="H47" s="357"/>
      <c r="I47" s="519"/>
      <c r="J47" s="356">
        <f t="shared" si="10"/>
        <v>0</v>
      </c>
      <c r="K47" s="356">
        <f t="shared" si="11"/>
        <v>0</v>
      </c>
      <c r="L47" s="356">
        <f t="shared" si="7"/>
        <v>0</v>
      </c>
    </row>
    <row r="48" spans="1:13" ht="58.15" hidden="1" customHeight="1" x14ac:dyDescent="0.25">
      <c r="A48" s="351" t="s">
        <v>147</v>
      </c>
      <c r="B48" s="353" t="s">
        <v>109</v>
      </c>
      <c r="C48" s="355"/>
      <c r="D48" s="355"/>
      <c r="E48" s="355">
        <f t="shared" si="8"/>
        <v>0</v>
      </c>
      <c r="F48" s="356">
        <v>0</v>
      </c>
      <c r="G48" s="356">
        <f t="shared" si="9"/>
        <v>0</v>
      </c>
      <c r="H48" s="357"/>
      <c r="I48" s="519"/>
      <c r="J48" s="356">
        <f t="shared" si="10"/>
        <v>0</v>
      </c>
      <c r="K48" s="356">
        <f t="shared" si="11"/>
        <v>0</v>
      </c>
      <c r="L48" s="356">
        <f t="shared" si="7"/>
        <v>0</v>
      </c>
    </row>
    <row r="49" spans="1:12" ht="42.75" hidden="1" customHeight="1" x14ac:dyDescent="0.25">
      <c r="A49" s="351" t="s">
        <v>146</v>
      </c>
      <c r="B49" s="353" t="s">
        <v>110</v>
      </c>
      <c r="C49" s="355"/>
      <c r="D49" s="355"/>
      <c r="E49" s="355">
        <f t="shared" si="8"/>
        <v>0</v>
      </c>
      <c r="F49" s="356">
        <v>0</v>
      </c>
      <c r="G49" s="356">
        <f t="shared" si="9"/>
        <v>0</v>
      </c>
      <c r="H49" s="357"/>
      <c r="I49" s="519"/>
      <c r="J49" s="356">
        <f t="shared" si="10"/>
        <v>0</v>
      </c>
      <c r="K49" s="356">
        <f t="shared" si="11"/>
        <v>0</v>
      </c>
      <c r="L49" s="356">
        <f t="shared" si="7"/>
        <v>0</v>
      </c>
    </row>
    <row r="50" spans="1:12" ht="42.75" hidden="1" customHeight="1" x14ac:dyDescent="0.25">
      <c r="A50" s="351"/>
      <c r="B50" s="353"/>
      <c r="C50" s="355"/>
      <c r="D50" s="355"/>
      <c r="E50" s="355">
        <f t="shared" si="8"/>
        <v>0</v>
      </c>
      <c r="F50" s="356"/>
      <c r="G50" s="356"/>
      <c r="H50" s="357"/>
      <c r="I50" s="519"/>
      <c r="J50" s="356">
        <f t="shared" ref="J50:J67" si="12">F50+H50</f>
        <v>0</v>
      </c>
      <c r="K50" s="356">
        <f t="shared" si="11"/>
        <v>0</v>
      </c>
      <c r="L50" s="356">
        <f t="shared" si="7"/>
        <v>0</v>
      </c>
    </row>
    <row r="51" spans="1:12" ht="54.75" hidden="1" customHeight="1" x14ac:dyDescent="0.25">
      <c r="A51" s="351"/>
      <c r="B51" s="353"/>
      <c r="C51" s="355"/>
      <c r="D51" s="355"/>
      <c r="E51" s="355">
        <f t="shared" si="8"/>
        <v>0</v>
      </c>
      <c r="F51" s="356"/>
      <c r="G51" s="356"/>
      <c r="H51" s="357"/>
      <c r="I51" s="519"/>
      <c r="J51" s="356">
        <f t="shared" si="12"/>
        <v>0</v>
      </c>
      <c r="K51" s="356">
        <f t="shared" si="11"/>
        <v>0</v>
      </c>
      <c r="L51" s="356">
        <f t="shared" si="7"/>
        <v>0</v>
      </c>
    </row>
    <row r="52" spans="1:12" ht="13.5" hidden="1" customHeight="1" x14ac:dyDescent="0.25">
      <c r="A52" s="351"/>
      <c r="B52" s="353"/>
      <c r="C52" s="355"/>
      <c r="D52" s="355"/>
      <c r="E52" s="355">
        <f t="shared" si="8"/>
        <v>0</v>
      </c>
      <c r="F52" s="356"/>
      <c r="G52" s="356"/>
      <c r="H52" s="357"/>
      <c r="I52" s="519"/>
      <c r="J52" s="356">
        <f t="shared" si="12"/>
        <v>0</v>
      </c>
      <c r="K52" s="356">
        <f t="shared" si="11"/>
        <v>0</v>
      </c>
      <c r="L52" s="356">
        <f t="shared" si="7"/>
        <v>0</v>
      </c>
    </row>
    <row r="53" spans="1:12" ht="15.75" hidden="1" customHeight="1" x14ac:dyDescent="0.25">
      <c r="A53" s="351"/>
      <c r="B53" s="353"/>
      <c r="C53" s="355"/>
      <c r="D53" s="355"/>
      <c r="E53" s="355">
        <f t="shared" si="8"/>
        <v>0</v>
      </c>
      <c r="F53" s="356"/>
      <c r="G53" s="356"/>
      <c r="H53" s="357"/>
      <c r="I53" s="519"/>
      <c r="J53" s="356">
        <f t="shared" si="12"/>
        <v>0</v>
      </c>
      <c r="K53" s="356">
        <f t="shared" si="11"/>
        <v>0</v>
      </c>
      <c r="L53" s="356">
        <f t="shared" si="7"/>
        <v>0</v>
      </c>
    </row>
    <row r="54" spans="1:12" hidden="1" x14ac:dyDescent="0.25">
      <c r="A54" s="351"/>
      <c r="B54" s="353"/>
      <c r="C54" s="355"/>
      <c r="D54" s="355"/>
      <c r="E54" s="355">
        <f t="shared" si="8"/>
        <v>0</v>
      </c>
      <c r="F54" s="356"/>
      <c r="G54" s="356"/>
      <c r="H54" s="357"/>
      <c r="I54" s="519"/>
      <c r="J54" s="356">
        <f t="shared" si="12"/>
        <v>0</v>
      </c>
      <c r="K54" s="356">
        <f t="shared" si="11"/>
        <v>0</v>
      </c>
      <c r="L54" s="356">
        <f t="shared" si="7"/>
        <v>0</v>
      </c>
    </row>
    <row r="55" spans="1:12" hidden="1" x14ac:dyDescent="0.25">
      <c r="A55" s="358"/>
      <c r="B55" s="359"/>
      <c r="C55" s="360"/>
      <c r="D55" s="360"/>
      <c r="E55" s="355">
        <f t="shared" si="8"/>
        <v>0</v>
      </c>
      <c r="F55" s="361"/>
      <c r="G55" s="361"/>
      <c r="H55" s="357"/>
      <c r="I55" s="519"/>
      <c r="J55" s="361">
        <f t="shared" si="12"/>
        <v>0</v>
      </c>
      <c r="K55" s="361">
        <f t="shared" si="11"/>
        <v>0</v>
      </c>
      <c r="L55" s="356">
        <f t="shared" si="7"/>
        <v>0</v>
      </c>
    </row>
    <row r="56" spans="1:12" hidden="1" x14ac:dyDescent="0.25">
      <c r="A56" s="351"/>
      <c r="B56" s="353"/>
      <c r="C56" s="355"/>
      <c r="D56" s="355"/>
      <c r="E56" s="355">
        <f t="shared" si="8"/>
        <v>0</v>
      </c>
      <c r="F56" s="356"/>
      <c r="G56" s="356"/>
      <c r="H56" s="357"/>
      <c r="I56" s="519"/>
      <c r="J56" s="356">
        <f t="shared" si="12"/>
        <v>0</v>
      </c>
      <c r="K56" s="356">
        <f t="shared" si="11"/>
        <v>0</v>
      </c>
      <c r="L56" s="356">
        <f t="shared" si="7"/>
        <v>0</v>
      </c>
    </row>
    <row r="57" spans="1:12" hidden="1" x14ac:dyDescent="0.25">
      <c r="A57" s="351"/>
      <c r="B57" s="353"/>
      <c r="C57" s="355"/>
      <c r="D57" s="355"/>
      <c r="E57" s="355">
        <f t="shared" si="8"/>
        <v>0</v>
      </c>
      <c r="F57" s="356"/>
      <c r="G57" s="356"/>
      <c r="H57" s="357"/>
      <c r="I57" s="519"/>
      <c r="J57" s="356">
        <f t="shared" si="12"/>
        <v>0</v>
      </c>
      <c r="K57" s="356">
        <f t="shared" si="11"/>
        <v>0</v>
      </c>
      <c r="L57" s="356">
        <f t="shared" si="7"/>
        <v>0</v>
      </c>
    </row>
    <row r="58" spans="1:12" ht="14.25" hidden="1" customHeight="1" x14ac:dyDescent="0.25">
      <c r="A58" s="351"/>
      <c r="B58" s="353"/>
      <c r="C58" s="355"/>
      <c r="D58" s="355"/>
      <c r="E58" s="355">
        <f t="shared" si="8"/>
        <v>0</v>
      </c>
      <c r="F58" s="356"/>
      <c r="G58" s="356"/>
      <c r="H58" s="357"/>
      <c r="I58" s="519"/>
      <c r="J58" s="356">
        <f t="shared" si="12"/>
        <v>0</v>
      </c>
      <c r="K58" s="356">
        <f t="shared" si="11"/>
        <v>0</v>
      </c>
      <c r="L58" s="356">
        <f t="shared" si="7"/>
        <v>0</v>
      </c>
    </row>
    <row r="59" spans="1:12" hidden="1" x14ac:dyDescent="0.25">
      <c r="A59" s="351"/>
      <c r="B59" s="353"/>
      <c r="C59" s="355"/>
      <c r="D59" s="355"/>
      <c r="E59" s="355">
        <f t="shared" si="8"/>
        <v>0</v>
      </c>
      <c r="F59" s="356"/>
      <c r="G59" s="356"/>
      <c r="H59" s="357"/>
      <c r="I59" s="519"/>
      <c r="J59" s="356">
        <f t="shared" si="12"/>
        <v>0</v>
      </c>
      <c r="K59" s="356">
        <f t="shared" si="11"/>
        <v>0</v>
      </c>
      <c r="L59" s="356">
        <f t="shared" si="7"/>
        <v>0</v>
      </c>
    </row>
    <row r="60" spans="1:12" hidden="1" x14ac:dyDescent="0.25">
      <c r="A60" s="351"/>
      <c r="B60" s="353"/>
      <c r="C60" s="355"/>
      <c r="D60" s="355"/>
      <c r="E60" s="355">
        <f t="shared" si="8"/>
        <v>0</v>
      </c>
      <c r="F60" s="356"/>
      <c r="G60" s="356"/>
      <c r="H60" s="357"/>
      <c r="I60" s="519"/>
      <c r="J60" s="356">
        <f t="shared" si="12"/>
        <v>0</v>
      </c>
      <c r="K60" s="356">
        <f t="shared" si="11"/>
        <v>0</v>
      </c>
      <c r="L60" s="356">
        <f t="shared" si="7"/>
        <v>0</v>
      </c>
    </row>
    <row r="61" spans="1:12" ht="13.5" hidden="1" customHeight="1" x14ac:dyDescent="0.25">
      <c r="A61" s="351"/>
      <c r="B61" s="353"/>
      <c r="C61" s="355"/>
      <c r="D61" s="355"/>
      <c r="E61" s="355">
        <f t="shared" si="8"/>
        <v>0</v>
      </c>
      <c r="F61" s="356"/>
      <c r="G61" s="356"/>
      <c r="H61" s="357"/>
      <c r="I61" s="519"/>
      <c r="J61" s="356">
        <f t="shared" si="12"/>
        <v>0</v>
      </c>
      <c r="K61" s="356">
        <f t="shared" si="11"/>
        <v>0</v>
      </c>
      <c r="L61" s="356">
        <f t="shared" si="7"/>
        <v>0</v>
      </c>
    </row>
    <row r="62" spans="1:12" hidden="1" x14ac:dyDescent="0.25">
      <c r="A62" s="351"/>
      <c r="B62" s="353"/>
      <c r="C62" s="355"/>
      <c r="D62" s="355"/>
      <c r="E62" s="355">
        <f t="shared" si="8"/>
        <v>0</v>
      </c>
      <c r="F62" s="356"/>
      <c r="G62" s="356"/>
      <c r="H62" s="357"/>
      <c r="I62" s="519"/>
      <c r="J62" s="356">
        <f t="shared" si="12"/>
        <v>0</v>
      </c>
      <c r="K62" s="356">
        <f t="shared" si="11"/>
        <v>0</v>
      </c>
      <c r="L62" s="356">
        <f t="shared" si="7"/>
        <v>0</v>
      </c>
    </row>
    <row r="63" spans="1:12" ht="12" hidden="1" customHeight="1" x14ac:dyDescent="0.25">
      <c r="A63" s="351"/>
      <c r="B63" s="353"/>
      <c r="C63" s="355"/>
      <c r="D63" s="355"/>
      <c r="E63" s="355">
        <f t="shared" si="8"/>
        <v>0</v>
      </c>
      <c r="F63" s="356"/>
      <c r="G63" s="356"/>
      <c r="H63" s="357"/>
      <c r="I63" s="519"/>
      <c r="J63" s="356">
        <f t="shared" si="12"/>
        <v>0</v>
      </c>
      <c r="K63" s="356">
        <f t="shared" si="11"/>
        <v>0</v>
      </c>
      <c r="L63" s="356">
        <f t="shared" si="7"/>
        <v>0</v>
      </c>
    </row>
    <row r="64" spans="1:12" hidden="1" x14ac:dyDescent="0.25">
      <c r="A64" s="351"/>
      <c r="B64" s="353"/>
      <c r="C64" s="355"/>
      <c r="D64" s="355"/>
      <c r="E64" s="355">
        <f t="shared" si="8"/>
        <v>0</v>
      </c>
      <c r="F64" s="356"/>
      <c r="G64" s="356"/>
      <c r="H64" s="362"/>
      <c r="I64" s="521"/>
      <c r="J64" s="356">
        <f t="shared" si="12"/>
        <v>0</v>
      </c>
      <c r="K64" s="356">
        <f t="shared" si="11"/>
        <v>0</v>
      </c>
      <c r="L64" s="356">
        <f t="shared" si="7"/>
        <v>0</v>
      </c>
    </row>
    <row r="65" spans="1:12" hidden="1" x14ac:dyDescent="0.25">
      <c r="A65" s="351"/>
      <c r="B65" s="353"/>
      <c r="C65" s="355"/>
      <c r="D65" s="355"/>
      <c r="E65" s="355">
        <f t="shared" si="8"/>
        <v>0</v>
      </c>
      <c r="F65" s="357"/>
      <c r="G65" s="356"/>
      <c r="H65" s="362"/>
      <c r="I65" s="521"/>
      <c r="J65" s="356">
        <f t="shared" si="12"/>
        <v>0</v>
      </c>
      <c r="K65" s="356">
        <f t="shared" si="11"/>
        <v>0</v>
      </c>
      <c r="L65" s="356">
        <f t="shared" si="7"/>
        <v>0</v>
      </c>
    </row>
    <row r="66" spans="1:12" hidden="1" x14ac:dyDescent="0.25">
      <c r="A66" s="351"/>
      <c r="B66" s="353"/>
      <c r="C66" s="355"/>
      <c r="D66" s="355"/>
      <c r="E66" s="355">
        <f t="shared" si="8"/>
        <v>0</v>
      </c>
      <c r="F66" s="356"/>
      <c r="G66" s="356"/>
      <c r="H66" s="362"/>
      <c r="I66" s="521"/>
      <c r="J66" s="356">
        <f t="shared" si="12"/>
        <v>0</v>
      </c>
      <c r="K66" s="356">
        <f t="shared" si="11"/>
        <v>0</v>
      </c>
      <c r="L66" s="356">
        <f t="shared" si="7"/>
        <v>0</v>
      </c>
    </row>
    <row r="67" spans="1:12" ht="42.75" hidden="1" customHeight="1" x14ac:dyDescent="0.25">
      <c r="A67" s="351"/>
      <c r="B67" s="353"/>
      <c r="C67" s="355"/>
      <c r="D67" s="355"/>
      <c r="E67" s="355">
        <f t="shared" si="8"/>
        <v>0</v>
      </c>
      <c r="F67" s="356"/>
      <c r="G67" s="356"/>
      <c r="H67" s="362"/>
      <c r="I67" s="521"/>
      <c r="J67" s="356">
        <f t="shared" si="12"/>
        <v>0</v>
      </c>
      <c r="K67" s="356">
        <f t="shared" si="11"/>
        <v>0</v>
      </c>
      <c r="L67" s="356">
        <f t="shared" si="7"/>
        <v>0</v>
      </c>
    </row>
    <row r="68" spans="1:12" ht="42.75" hidden="1" customHeight="1" x14ac:dyDescent="0.25">
      <c r="A68" s="351"/>
      <c r="B68" s="353"/>
      <c r="C68" s="355"/>
      <c r="D68" s="355"/>
      <c r="E68" s="355"/>
      <c r="F68" s="356"/>
      <c r="G68" s="356"/>
      <c r="H68" s="362"/>
      <c r="I68" s="521"/>
      <c r="J68" s="356"/>
      <c r="K68" s="356"/>
      <c r="L68" s="356">
        <f t="shared" si="7"/>
        <v>0</v>
      </c>
    </row>
    <row r="69" spans="1:12" ht="42.75" hidden="1" customHeight="1" x14ac:dyDescent="0.25">
      <c r="A69" s="351"/>
      <c r="B69" s="353"/>
      <c r="C69" s="355"/>
      <c r="D69" s="355"/>
      <c r="E69" s="355"/>
      <c r="F69" s="356"/>
      <c r="G69" s="356"/>
      <c r="H69" s="362"/>
      <c r="I69" s="521"/>
      <c r="J69" s="356"/>
      <c r="K69" s="356"/>
      <c r="L69" s="356">
        <f t="shared" si="7"/>
        <v>0</v>
      </c>
    </row>
    <row r="70" spans="1:12" ht="42.75" hidden="1" customHeight="1" x14ac:dyDescent="0.25">
      <c r="A70" s="351"/>
      <c r="B70" s="353"/>
      <c r="C70" s="355"/>
      <c r="D70" s="355"/>
      <c r="E70" s="355"/>
      <c r="F70" s="356"/>
      <c r="G70" s="356"/>
      <c r="H70" s="357"/>
      <c r="I70" s="519"/>
      <c r="J70" s="356"/>
      <c r="K70" s="356"/>
      <c r="L70" s="356"/>
    </row>
    <row r="71" spans="1:12" x14ac:dyDescent="0.25">
      <c r="A71" s="1053" t="s">
        <v>4</v>
      </c>
      <c r="B71" s="1053"/>
      <c r="C71" s="371">
        <f>SUM(C41:C42)</f>
        <v>206939</v>
      </c>
      <c r="D71" s="371">
        <f t="shared" ref="D71:L71" si="13">SUM(D41:D42)</f>
        <v>0</v>
      </c>
      <c r="E71" s="371">
        <f t="shared" si="13"/>
        <v>100000</v>
      </c>
      <c r="F71" s="371">
        <f t="shared" si="13"/>
        <v>0</v>
      </c>
      <c r="G71" s="371">
        <f t="shared" si="13"/>
        <v>140000</v>
      </c>
      <c r="H71" s="371">
        <f t="shared" si="13"/>
        <v>0</v>
      </c>
      <c r="I71" s="543">
        <f t="shared" si="13"/>
        <v>140000</v>
      </c>
      <c r="J71" s="371">
        <f t="shared" si="13"/>
        <v>0</v>
      </c>
      <c r="K71" s="542">
        <f t="shared" si="13"/>
        <v>140000</v>
      </c>
      <c r="L71" s="371">
        <f t="shared" si="13"/>
        <v>0</v>
      </c>
    </row>
    <row r="72" spans="1:12" x14ac:dyDescent="0.25">
      <c r="A72" s="363"/>
      <c r="B72" s="364"/>
      <c r="C72" s="365"/>
      <c r="D72" s="365"/>
      <c r="E72" s="365"/>
    </row>
    <row r="73" spans="1:12" s="366" customFormat="1" x14ac:dyDescent="0.25">
      <c r="A73" s="340"/>
      <c r="B73" s="339"/>
    </row>
    <row r="74" spans="1:12" s="366" customFormat="1" x14ac:dyDescent="0.25">
      <c r="A74" s="1047"/>
      <c r="B74" s="1047"/>
      <c r="C74" s="1047"/>
      <c r="D74" s="1047"/>
      <c r="E74" s="669"/>
      <c r="G74" s="366" t="s">
        <v>332</v>
      </c>
      <c r="H74" s="366">
        <f>G71-J19</f>
        <v>0</v>
      </c>
      <c r="I74" s="366">
        <f>J19-I71</f>
        <v>0</v>
      </c>
    </row>
    <row r="75" spans="1:12" s="366" customFormat="1" x14ac:dyDescent="0.25">
      <c r="A75" s="340"/>
      <c r="B75" s="1048"/>
      <c r="C75" s="1048"/>
      <c r="D75" s="669"/>
      <c r="E75" s="669"/>
    </row>
    <row r="78" spans="1:12" x14ac:dyDescent="0.25">
      <c r="I78" s="681"/>
    </row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  <row r="125" ht="12.75" hidden="1" customHeight="1" x14ac:dyDescent="0.25"/>
    <row r="126" ht="12.75" hidden="1" customHeight="1" x14ac:dyDescent="0.25"/>
    <row r="127" ht="12.75" hidden="1" customHeight="1" x14ac:dyDescent="0.25"/>
  </sheetData>
  <mergeCells count="14">
    <mergeCell ref="F9:G9"/>
    <mergeCell ref="C1:H1"/>
    <mergeCell ref="A2:M3"/>
    <mergeCell ref="A5:H6"/>
    <mergeCell ref="H7:H8"/>
    <mergeCell ref="J7:J8"/>
    <mergeCell ref="A71:B71"/>
    <mergeCell ref="A74:D74"/>
    <mergeCell ref="B75:C75"/>
    <mergeCell ref="F10:G10"/>
    <mergeCell ref="F11:G11"/>
    <mergeCell ref="F12:G12"/>
    <mergeCell ref="A14:M14"/>
    <mergeCell ref="A20:L20"/>
  </mergeCells>
  <pageMargins left="0.7" right="0.7" top="0.75" bottom="0.75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7"/>
  <sheetViews>
    <sheetView workbookViewId="0">
      <selection activeCell="G41" sqref="G41"/>
    </sheetView>
  </sheetViews>
  <sheetFormatPr defaultRowHeight="15" x14ac:dyDescent="0.25"/>
  <cols>
    <col min="1" max="1" width="34.28515625" style="340" customWidth="1"/>
    <col min="2" max="2" width="12.7109375" style="339" customWidth="1"/>
    <col min="3" max="3" width="14.5703125" style="366" customWidth="1"/>
    <col min="4" max="4" width="15.140625" style="366" customWidth="1"/>
    <col min="5" max="5" width="17.7109375" style="366" customWidth="1"/>
    <col min="6" max="6" width="22.7109375" style="339" customWidth="1"/>
    <col min="7" max="7" width="22" style="339" customWidth="1"/>
    <col min="8" max="8" width="20.5703125" style="339" customWidth="1"/>
    <col min="9" max="9" width="19.42578125" style="339" customWidth="1"/>
    <col min="10" max="10" width="21.28515625" style="339" customWidth="1"/>
    <col min="11" max="11" width="21.140625" style="339" customWidth="1"/>
    <col min="12" max="12" width="17.42578125" style="339" customWidth="1"/>
    <col min="13" max="13" width="20.85546875" style="339" customWidth="1"/>
    <col min="14" max="255" width="9.140625" style="339"/>
    <col min="256" max="256" width="37.5703125" style="339" customWidth="1"/>
    <col min="257" max="257" width="13.140625" style="339" customWidth="1"/>
    <col min="258" max="258" width="12.7109375" style="339" customWidth="1"/>
    <col min="259" max="260" width="12.85546875" style="339" customWidth="1"/>
    <col min="261" max="261" width="14.85546875" style="339" customWidth="1"/>
    <col min="262" max="263" width="19" style="339" customWidth="1"/>
    <col min="264" max="264" width="20.42578125" style="339" customWidth="1"/>
    <col min="265" max="265" width="17.28515625" style="339" customWidth="1"/>
    <col min="266" max="266" width="18.42578125" style="339" customWidth="1"/>
    <col min="267" max="511" width="9.140625" style="339"/>
    <col min="512" max="512" width="37.5703125" style="339" customWidth="1"/>
    <col min="513" max="513" width="13.140625" style="339" customWidth="1"/>
    <col min="514" max="514" width="12.7109375" style="339" customWidth="1"/>
    <col min="515" max="516" width="12.85546875" style="339" customWidth="1"/>
    <col min="517" max="517" width="14.85546875" style="339" customWidth="1"/>
    <col min="518" max="519" width="19" style="339" customWidth="1"/>
    <col min="520" max="520" width="20.42578125" style="339" customWidth="1"/>
    <col min="521" max="521" width="17.28515625" style="339" customWidth="1"/>
    <col min="522" max="522" width="18.42578125" style="339" customWidth="1"/>
    <col min="523" max="767" width="9.140625" style="339"/>
    <col min="768" max="768" width="37.5703125" style="339" customWidth="1"/>
    <col min="769" max="769" width="13.140625" style="339" customWidth="1"/>
    <col min="770" max="770" width="12.7109375" style="339" customWidth="1"/>
    <col min="771" max="772" width="12.85546875" style="339" customWidth="1"/>
    <col min="773" max="773" width="14.85546875" style="339" customWidth="1"/>
    <col min="774" max="775" width="19" style="339" customWidth="1"/>
    <col min="776" max="776" width="20.42578125" style="339" customWidth="1"/>
    <col min="777" max="777" width="17.28515625" style="339" customWidth="1"/>
    <col min="778" max="778" width="18.42578125" style="339" customWidth="1"/>
    <col min="779" max="1023" width="9.140625" style="339"/>
    <col min="1024" max="1024" width="37.5703125" style="339" customWidth="1"/>
    <col min="1025" max="1025" width="13.140625" style="339" customWidth="1"/>
    <col min="1026" max="1026" width="12.7109375" style="339" customWidth="1"/>
    <col min="1027" max="1028" width="12.85546875" style="339" customWidth="1"/>
    <col min="1029" max="1029" width="14.85546875" style="339" customWidth="1"/>
    <col min="1030" max="1031" width="19" style="339" customWidth="1"/>
    <col min="1032" max="1032" width="20.42578125" style="339" customWidth="1"/>
    <col min="1033" max="1033" width="17.28515625" style="339" customWidth="1"/>
    <col min="1034" max="1034" width="18.42578125" style="339" customWidth="1"/>
    <col min="1035" max="1279" width="9.140625" style="339"/>
    <col min="1280" max="1280" width="37.5703125" style="339" customWidth="1"/>
    <col min="1281" max="1281" width="13.140625" style="339" customWidth="1"/>
    <col min="1282" max="1282" width="12.7109375" style="339" customWidth="1"/>
    <col min="1283" max="1284" width="12.85546875" style="339" customWidth="1"/>
    <col min="1285" max="1285" width="14.85546875" style="339" customWidth="1"/>
    <col min="1286" max="1287" width="19" style="339" customWidth="1"/>
    <col min="1288" max="1288" width="20.42578125" style="339" customWidth="1"/>
    <col min="1289" max="1289" width="17.28515625" style="339" customWidth="1"/>
    <col min="1290" max="1290" width="18.42578125" style="339" customWidth="1"/>
    <col min="1291" max="1535" width="9.140625" style="339"/>
    <col min="1536" max="1536" width="37.5703125" style="339" customWidth="1"/>
    <col min="1537" max="1537" width="13.140625" style="339" customWidth="1"/>
    <col min="1538" max="1538" width="12.7109375" style="339" customWidth="1"/>
    <col min="1539" max="1540" width="12.85546875" style="339" customWidth="1"/>
    <col min="1541" max="1541" width="14.85546875" style="339" customWidth="1"/>
    <col min="1542" max="1543" width="19" style="339" customWidth="1"/>
    <col min="1544" max="1544" width="20.42578125" style="339" customWidth="1"/>
    <col min="1545" max="1545" width="17.28515625" style="339" customWidth="1"/>
    <col min="1546" max="1546" width="18.42578125" style="339" customWidth="1"/>
    <col min="1547" max="1791" width="9.140625" style="339"/>
    <col min="1792" max="1792" width="37.5703125" style="339" customWidth="1"/>
    <col min="1793" max="1793" width="13.140625" style="339" customWidth="1"/>
    <col min="1794" max="1794" width="12.7109375" style="339" customWidth="1"/>
    <col min="1795" max="1796" width="12.85546875" style="339" customWidth="1"/>
    <col min="1797" max="1797" width="14.85546875" style="339" customWidth="1"/>
    <col min="1798" max="1799" width="19" style="339" customWidth="1"/>
    <col min="1800" max="1800" width="20.42578125" style="339" customWidth="1"/>
    <col min="1801" max="1801" width="17.28515625" style="339" customWidth="1"/>
    <col min="1802" max="1802" width="18.42578125" style="339" customWidth="1"/>
    <col min="1803" max="2047" width="9.140625" style="339"/>
    <col min="2048" max="2048" width="37.5703125" style="339" customWidth="1"/>
    <col min="2049" max="2049" width="13.140625" style="339" customWidth="1"/>
    <col min="2050" max="2050" width="12.7109375" style="339" customWidth="1"/>
    <col min="2051" max="2052" width="12.85546875" style="339" customWidth="1"/>
    <col min="2053" max="2053" width="14.85546875" style="339" customWidth="1"/>
    <col min="2054" max="2055" width="19" style="339" customWidth="1"/>
    <col min="2056" max="2056" width="20.42578125" style="339" customWidth="1"/>
    <col min="2057" max="2057" width="17.28515625" style="339" customWidth="1"/>
    <col min="2058" max="2058" width="18.42578125" style="339" customWidth="1"/>
    <col min="2059" max="2303" width="9.140625" style="339"/>
    <col min="2304" max="2304" width="37.5703125" style="339" customWidth="1"/>
    <col min="2305" max="2305" width="13.140625" style="339" customWidth="1"/>
    <col min="2306" max="2306" width="12.7109375" style="339" customWidth="1"/>
    <col min="2307" max="2308" width="12.85546875" style="339" customWidth="1"/>
    <col min="2309" max="2309" width="14.85546875" style="339" customWidth="1"/>
    <col min="2310" max="2311" width="19" style="339" customWidth="1"/>
    <col min="2312" max="2312" width="20.42578125" style="339" customWidth="1"/>
    <col min="2313" max="2313" width="17.28515625" style="339" customWidth="1"/>
    <col min="2314" max="2314" width="18.42578125" style="339" customWidth="1"/>
    <col min="2315" max="2559" width="9.140625" style="339"/>
    <col min="2560" max="2560" width="37.5703125" style="339" customWidth="1"/>
    <col min="2561" max="2561" width="13.140625" style="339" customWidth="1"/>
    <col min="2562" max="2562" width="12.7109375" style="339" customWidth="1"/>
    <col min="2563" max="2564" width="12.85546875" style="339" customWidth="1"/>
    <col min="2565" max="2565" width="14.85546875" style="339" customWidth="1"/>
    <col min="2566" max="2567" width="19" style="339" customWidth="1"/>
    <col min="2568" max="2568" width="20.42578125" style="339" customWidth="1"/>
    <col min="2569" max="2569" width="17.28515625" style="339" customWidth="1"/>
    <col min="2570" max="2570" width="18.42578125" style="339" customWidth="1"/>
    <col min="2571" max="2815" width="9.140625" style="339"/>
    <col min="2816" max="2816" width="37.5703125" style="339" customWidth="1"/>
    <col min="2817" max="2817" width="13.140625" style="339" customWidth="1"/>
    <col min="2818" max="2818" width="12.7109375" style="339" customWidth="1"/>
    <col min="2819" max="2820" width="12.85546875" style="339" customWidth="1"/>
    <col min="2821" max="2821" width="14.85546875" style="339" customWidth="1"/>
    <col min="2822" max="2823" width="19" style="339" customWidth="1"/>
    <col min="2824" max="2824" width="20.42578125" style="339" customWidth="1"/>
    <col min="2825" max="2825" width="17.28515625" style="339" customWidth="1"/>
    <col min="2826" max="2826" width="18.42578125" style="339" customWidth="1"/>
    <col min="2827" max="3071" width="9.140625" style="339"/>
    <col min="3072" max="3072" width="37.5703125" style="339" customWidth="1"/>
    <col min="3073" max="3073" width="13.140625" style="339" customWidth="1"/>
    <col min="3074" max="3074" width="12.7109375" style="339" customWidth="1"/>
    <col min="3075" max="3076" width="12.85546875" style="339" customWidth="1"/>
    <col min="3077" max="3077" width="14.85546875" style="339" customWidth="1"/>
    <col min="3078" max="3079" width="19" style="339" customWidth="1"/>
    <col min="3080" max="3080" width="20.42578125" style="339" customWidth="1"/>
    <col min="3081" max="3081" width="17.28515625" style="339" customWidth="1"/>
    <col min="3082" max="3082" width="18.42578125" style="339" customWidth="1"/>
    <col min="3083" max="3327" width="9.140625" style="339"/>
    <col min="3328" max="3328" width="37.5703125" style="339" customWidth="1"/>
    <col min="3329" max="3329" width="13.140625" style="339" customWidth="1"/>
    <col min="3330" max="3330" width="12.7109375" style="339" customWidth="1"/>
    <col min="3331" max="3332" width="12.85546875" style="339" customWidth="1"/>
    <col min="3333" max="3333" width="14.85546875" style="339" customWidth="1"/>
    <col min="3334" max="3335" width="19" style="339" customWidth="1"/>
    <col min="3336" max="3336" width="20.42578125" style="339" customWidth="1"/>
    <col min="3337" max="3337" width="17.28515625" style="339" customWidth="1"/>
    <col min="3338" max="3338" width="18.42578125" style="339" customWidth="1"/>
    <col min="3339" max="3583" width="9.140625" style="339"/>
    <col min="3584" max="3584" width="37.5703125" style="339" customWidth="1"/>
    <col min="3585" max="3585" width="13.140625" style="339" customWidth="1"/>
    <col min="3586" max="3586" width="12.7109375" style="339" customWidth="1"/>
    <col min="3587" max="3588" width="12.85546875" style="339" customWidth="1"/>
    <col min="3589" max="3589" width="14.85546875" style="339" customWidth="1"/>
    <col min="3590" max="3591" width="19" style="339" customWidth="1"/>
    <col min="3592" max="3592" width="20.42578125" style="339" customWidth="1"/>
    <col min="3593" max="3593" width="17.28515625" style="339" customWidth="1"/>
    <col min="3594" max="3594" width="18.42578125" style="339" customWidth="1"/>
    <col min="3595" max="3839" width="9.140625" style="339"/>
    <col min="3840" max="3840" width="37.5703125" style="339" customWidth="1"/>
    <col min="3841" max="3841" width="13.140625" style="339" customWidth="1"/>
    <col min="3842" max="3842" width="12.7109375" style="339" customWidth="1"/>
    <col min="3843" max="3844" width="12.85546875" style="339" customWidth="1"/>
    <col min="3845" max="3845" width="14.85546875" style="339" customWidth="1"/>
    <col min="3846" max="3847" width="19" style="339" customWidth="1"/>
    <col min="3848" max="3848" width="20.42578125" style="339" customWidth="1"/>
    <col min="3849" max="3849" width="17.28515625" style="339" customWidth="1"/>
    <col min="3850" max="3850" width="18.42578125" style="339" customWidth="1"/>
    <col min="3851" max="4095" width="9.140625" style="339"/>
    <col min="4096" max="4096" width="37.5703125" style="339" customWidth="1"/>
    <col min="4097" max="4097" width="13.140625" style="339" customWidth="1"/>
    <col min="4098" max="4098" width="12.7109375" style="339" customWidth="1"/>
    <col min="4099" max="4100" width="12.85546875" style="339" customWidth="1"/>
    <col min="4101" max="4101" width="14.85546875" style="339" customWidth="1"/>
    <col min="4102" max="4103" width="19" style="339" customWidth="1"/>
    <col min="4104" max="4104" width="20.42578125" style="339" customWidth="1"/>
    <col min="4105" max="4105" width="17.28515625" style="339" customWidth="1"/>
    <col min="4106" max="4106" width="18.42578125" style="339" customWidth="1"/>
    <col min="4107" max="4351" width="9.140625" style="339"/>
    <col min="4352" max="4352" width="37.5703125" style="339" customWidth="1"/>
    <col min="4353" max="4353" width="13.140625" style="339" customWidth="1"/>
    <col min="4354" max="4354" width="12.7109375" style="339" customWidth="1"/>
    <col min="4355" max="4356" width="12.85546875" style="339" customWidth="1"/>
    <col min="4357" max="4357" width="14.85546875" style="339" customWidth="1"/>
    <col min="4358" max="4359" width="19" style="339" customWidth="1"/>
    <col min="4360" max="4360" width="20.42578125" style="339" customWidth="1"/>
    <col min="4361" max="4361" width="17.28515625" style="339" customWidth="1"/>
    <col min="4362" max="4362" width="18.42578125" style="339" customWidth="1"/>
    <col min="4363" max="4607" width="9.140625" style="339"/>
    <col min="4608" max="4608" width="37.5703125" style="339" customWidth="1"/>
    <col min="4609" max="4609" width="13.140625" style="339" customWidth="1"/>
    <col min="4610" max="4610" width="12.7109375" style="339" customWidth="1"/>
    <col min="4611" max="4612" width="12.85546875" style="339" customWidth="1"/>
    <col min="4613" max="4613" width="14.85546875" style="339" customWidth="1"/>
    <col min="4614" max="4615" width="19" style="339" customWidth="1"/>
    <col min="4616" max="4616" width="20.42578125" style="339" customWidth="1"/>
    <col min="4617" max="4617" width="17.28515625" style="339" customWidth="1"/>
    <col min="4618" max="4618" width="18.42578125" style="339" customWidth="1"/>
    <col min="4619" max="4863" width="9.140625" style="339"/>
    <col min="4864" max="4864" width="37.5703125" style="339" customWidth="1"/>
    <col min="4865" max="4865" width="13.140625" style="339" customWidth="1"/>
    <col min="4866" max="4866" width="12.7109375" style="339" customWidth="1"/>
    <col min="4867" max="4868" width="12.85546875" style="339" customWidth="1"/>
    <col min="4869" max="4869" width="14.85546875" style="339" customWidth="1"/>
    <col min="4870" max="4871" width="19" style="339" customWidth="1"/>
    <col min="4872" max="4872" width="20.42578125" style="339" customWidth="1"/>
    <col min="4873" max="4873" width="17.28515625" style="339" customWidth="1"/>
    <col min="4874" max="4874" width="18.42578125" style="339" customWidth="1"/>
    <col min="4875" max="5119" width="9.140625" style="339"/>
    <col min="5120" max="5120" width="37.5703125" style="339" customWidth="1"/>
    <col min="5121" max="5121" width="13.140625" style="339" customWidth="1"/>
    <col min="5122" max="5122" width="12.7109375" style="339" customWidth="1"/>
    <col min="5123" max="5124" width="12.85546875" style="339" customWidth="1"/>
    <col min="5125" max="5125" width="14.85546875" style="339" customWidth="1"/>
    <col min="5126" max="5127" width="19" style="339" customWidth="1"/>
    <col min="5128" max="5128" width="20.42578125" style="339" customWidth="1"/>
    <col min="5129" max="5129" width="17.28515625" style="339" customWidth="1"/>
    <col min="5130" max="5130" width="18.42578125" style="339" customWidth="1"/>
    <col min="5131" max="5375" width="9.140625" style="339"/>
    <col min="5376" max="5376" width="37.5703125" style="339" customWidth="1"/>
    <col min="5377" max="5377" width="13.140625" style="339" customWidth="1"/>
    <col min="5378" max="5378" width="12.7109375" style="339" customWidth="1"/>
    <col min="5379" max="5380" width="12.85546875" style="339" customWidth="1"/>
    <col min="5381" max="5381" width="14.85546875" style="339" customWidth="1"/>
    <col min="5382" max="5383" width="19" style="339" customWidth="1"/>
    <col min="5384" max="5384" width="20.42578125" style="339" customWidth="1"/>
    <col min="5385" max="5385" width="17.28515625" style="339" customWidth="1"/>
    <col min="5386" max="5386" width="18.42578125" style="339" customWidth="1"/>
    <col min="5387" max="5631" width="9.140625" style="339"/>
    <col min="5632" max="5632" width="37.5703125" style="339" customWidth="1"/>
    <col min="5633" max="5633" width="13.140625" style="339" customWidth="1"/>
    <col min="5634" max="5634" width="12.7109375" style="339" customWidth="1"/>
    <col min="5635" max="5636" width="12.85546875" style="339" customWidth="1"/>
    <col min="5637" max="5637" width="14.85546875" style="339" customWidth="1"/>
    <col min="5638" max="5639" width="19" style="339" customWidth="1"/>
    <col min="5640" max="5640" width="20.42578125" style="339" customWidth="1"/>
    <col min="5641" max="5641" width="17.28515625" style="339" customWidth="1"/>
    <col min="5642" max="5642" width="18.42578125" style="339" customWidth="1"/>
    <col min="5643" max="5887" width="9.140625" style="339"/>
    <col min="5888" max="5888" width="37.5703125" style="339" customWidth="1"/>
    <col min="5889" max="5889" width="13.140625" style="339" customWidth="1"/>
    <col min="5890" max="5890" width="12.7109375" style="339" customWidth="1"/>
    <col min="5891" max="5892" width="12.85546875" style="339" customWidth="1"/>
    <col min="5893" max="5893" width="14.85546875" style="339" customWidth="1"/>
    <col min="5894" max="5895" width="19" style="339" customWidth="1"/>
    <col min="5896" max="5896" width="20.42578125" style="339" customWidth="1"/>
    <col min="5897" max="5897" width="17.28515625" style="339" customWidth="1"/>
    <col min="5898" max="5898" width="18.42578125" style="339" customWidth="1"/>
    <col min="5899" max="6143" width="9.140625" style="339"/>
    <col min="6144" max="6144" width="37.5703125" style="339" customWidth="1"/>
    <col min="6145" max="6145" width="13.140625" style="339" customWidth="1"/>
    <col min="6146" max="6146" width="12.7109375" style="339" customWidth="1"/>
    <col min="6147" max="6148" width="12.85546875" style="339" customWidth="1"/>
    <col min="6149" max="6149" width="14.85546875" style="339" customWidth="1"/>
    <col min="6150" max="6151" width="19" style="339" customWidth="1"/>
    <col min="6152" max="6152" width="20.42578125" style="339" customWidth="1"/>
    <col min="6153" max="6153" width="17.28515625" style="339" customWidth="1"/>
    <col min="6154" max="6154" width="18.42578125" style="339" customWidth="1"/>
    <col min="6155" max="6399" width="9.140625" style="339"/>
    <col min="6400" max="6400" width="37.5703125" style="339" customWidth="1"/>
    <col min="6401" max="6401" width="13.140625" style="339" customWidth="1"/>
    <col min="6402" max="6402" width="12.7109375" style="339" customWidth="1"/>
    <col min="6403" max="6404" width="12.85546875" style="339" customWidth="1"/>
    <col min="6405" max="6405" width="14.85546875" style="339" customWidth="1"/>
    <col min="6406" max="6407" width="19" style="339" customWidth="1"/>
    <col min="6408" max="6408" width="20.42578125" style="339" customWidth="1"/>
    <col min="6409" max="6409" width="17.28515625" style="339" customWidth="1"/>
    <col min="6410" max="6410" width="18.42578125" style="339" customWidth="1"/>
    <col min="6411" max="6655" width="9.140625" style="339"/>
    <col min="6656" max="6656" width="37.5703125" style="339" customWidth="1"/>
    <col min="6657" max="6657" width="13.140625" style="339" customWidth="1"/>
    <col min="6658" max="6658" width="12.7109375" style="339" customWidth="1"/>
    <col min="6659" max="6660" width="12.85546875" style="339" customWidth="1"/>
    <col min="6661" max="6661" width="14.85546875" style="339" customWidth="1"/>
    <col min="6662" max="6663" width="19" style="339" customWidth="1"/>
    <col min="6664" max="6664" width="20.42578125" style="339" customWidth="1"/>
    <col min="6665" max="6665" width="17.28515625" style="339" customWidth="1"/>
    <col min="6666" max="6666" width="18.42578125" style="339" customWidth="1"/>
    <col min="6667" max="6911" width="9.140625" style="339"/>
    <col min="6912" max="6912" width="37.5703125" style="339" customWidth="1"/>
    <col min="6913" max="6913" width="13.140625" style="339" customWidth="1"/>
    <col min="6914" max="6914" width="12.7109375" style="339" customWidth="1"/>
    <col min="6915" max="6916" width="12.85546875" style="339" customWidth="1"/>
    <col min="6917" max="6917" width="14.85546875" style="339" customWidth="1"/>
    <col min="6918" max="6919" width="19" style="339" customWidth="1"/>
    <col min="6920" max="6920" width="20.42578125" style="339" customWidth="1"/>
    <col min="6921" max="6921" width="17.28515625" style="339" customWidth="1"/>
    <col min="6922" max="6922" width="18.42578125" style="339" customWidth="1"/>
    <col min="6923" max="7167" width="9.140625" style="339"/>
    <col min="7168" max="7168" width="37.5703125" style="339" customWidth="1"/>
    <col min="7169" max="7169" width="13.140625" style="339" customWidth="1"/>
    <col min="7170" max="7170" width="12.7109375" style="339" customWidth="1"/>
    <col min="7171" max="7172" width="12.85546875" style="339" customWidth="1"/>
    <col min="7173" max="7173" width="14.85546875" style="339" customWidth="1"/>
    <col min="7174" max="7175" width="19" style="339" customWidth="1"/>
    <col min="7176" max="7176" width="20.42578125" style="339" customWidth="1"/>
    <col min="7177" max="7177" width="17.28515625" style="339" customWidth="1"/>
    <col min="7178" max="7178" width="18.42578125" style="339" customWidth="1"/>
    <col min="7179" max="7423" width="9.140625" style="339"/>
    <col min="7424" max="7424" width="37.5703125" style="339" customWidth="1"/>
    <col min="7425" max="7425" width="13.140625" style="339" customWidth="1"/>
    <col min="7426" max="7426" width="12.7109375" style="339" customWidth="1"/>
    <col min="7427" max="7428" width="12.85546875" style="339" customWidth="1"/>
    <col min="7429" max="7429" width="14.85546875" style="339" customWidth="1"/>
    <col min="7430" max="7431" width="19" style="339" customWidth="1"/>
    <col min="7432" max="7432" width="20.42578125" style="339" customWidth="1"/>
    <col min="7433" max="7433" width="17.28515625" style="339" customWidth="1"/>
    <col min="7434" max="7434" width="18.42578125" style="339" customWidth="1"/>
    <col min="7435" max="7679" width="9.140625" style="339"/>
    <col min="7680" max="7680" width="37.5703125" style="339" customWidth="1"/>
    <col min="7681" max="7681" width="13.140625" style="339" customWidth="1"/>
    <col min="7682" max="7682" width="12.7109375" style="339" customWidth="1"/>
    <col min="7683" max="7684" width="12.85546875" style="339" customWidth="1"/>
    <col min="7685" max="7685" width="14.85546875" style="339" customWidth="1"/>
    <col min="7686" max="7687" width="19" style="339" customWidth="1"/>
    <col min="7688" max="7688" width="20.42578125" style="339" customWidth="1"/>
    <col min="7689" max="7689" width="17.28515625" style="339" customWidth="1"/>
    <col min="7690" max="7690" width="18.42578125" style="339" customWidth="1"/>
    <col min="7691" max="7935" width="9.140625" style="339"/>
    <col min="7936" max="7936" width="37.5703125" style="339" customWidth="1"/>
    <col min="7937" max="7937" width="13.140625" style="339" customWidth="1"/>
    <col min="7938" max="7938" width="12.7109375" style="339" customWidth="1"/>
    <col min="7939" max="7940" width="12.85546875" style="339" customWidth="1"/>
    <col min="7941" max="7941" width="14.85546875" style="339" customWidth="1"/>
    <col min="7942" max="7943" width="19" style="339" customWidth="1"/>
    <col min="7944" max="7944" width="20.42578125" style="339" customWidth="1"/>
    <col min="7945" max="7945" width="17.28515625" style="339" customWidth="1"/>
    <col min="7946" max="7946" width="18.42578125" style="339" customWidth="1"/>
    <col min="7947" max="8191" width="9.140625" style="339"/>
    <col min="8192" max="8192" width="37.5703125" style="339" customWidth="1"/>
    <col min="8193" max="8193" width="13.140625" style="339" customWidth="1"/>
    <col min="8194" max="8194" width="12.7109375" style="339" customWidth="1"/>
    <col min="8195" max="8196" width="12.85546875" style="339" customWidth="1"/>
    <col min="8197" max="8197" width="14.85546875" style="339" customWidth="1"/>
    <col min="8198" max="8199" width="19" style="339" customWidth="1"/>
    <col min="8200" max="8200" width="20.42578125" style="339" customWidth="1"/>
    <col min="8201" max="8201" width="17.28515625" style="339" customWidth="1"/>
    <col min="8202" max="8202" width="18.42578125" style="339" customWidth="1"/>
    <col min="8203" max="8447" width="9.140625" style="339"/>
    <col min="8448" max="8448" width="37.5703125" style="339" customWidth="1"/>
    <col min="8449" max="8449" width="13.140625" style="339" customWidth="1"/>
    <col min="8450" max="8450" width="12.7109375" style="339" customWidth="1"/>
    <col min="8451" max="8452" width="12.85546875" style="339" customWidth="1"/>
    <col min="8453" max="8453" width="14.85546875" style="339" customWidth="1"/>
    <col min="8454" max="8455" width="19" style="339" customWidth="1"/>
    <col min="8456" max="8456" width="20.42578125" style="339" customWidth="1"/>
    <col min="8457" max="8457" width="17.28515625" style="339" customWidth="1"/>
    <col min="8458" max="8458" width="18.42578125" style="339" customWidth="1"/>
    <col min="8459" max="8703" width="9.140625" style="339"/>
    <col min="8704" max="8704" width="37.5703125" style="339" customWidth="1"/>
    <col min="8705" max="8705" width="13.140625" style="339" customWidth="1"/>
    <col min="8706" max="8706" width="12.7109375" style="339" customWidth="1"/>
    <col min="8707" max="8708" width="12.85546875" style="339" customWidth="1"/>
    <col min="8709" max="8709" width="14.85546875" style="339" customWidth="1"/>
    <col min="8710" max="8711" width="19" style="339" customWidth="1"/>
    <col min="8712" max="8712" width="20.42578125" style="339" customWidth="1"/>
    <col min="8713" max="8713" width="17.28515625" style="339" customWidth="1"/>
    <col min="8714" max="8714" width="18.42578125" style="339" customWidth="1"/>
    <col min="8715" max="8959" width="9.140625" style="339"/>
    <col min="8960" max="8960" width="37.5703125" style="339" customWidth="1"/>
    <col min="8961" max="8961" width="13.140625" style="339" customWidth="1"/>
    <col min="8962" max="8962" width="12.7109375" style="339" customWidth="1"/>
    <col min="8963" max="8964" width="12.85546875" style="339" customWidth="1"/>
    <col min="8965" max="8965" width="14.85546875" style="339" customWidth="1"/>
    <col min="8966" max="8967" width="19" style="339" customWidth="1"/>
    <col min="8968" max="8968" width="20.42578125" style="339" customWidth="1"/>
    <col min="8969" max="8969" width="17.28515625" style="339" customWidth="1"/>
    <col min="8970" max="8970" width="18.42578125" style="339" customWidth="1"/>
    <col min="8971" max="9215" width="9.140625" style="339"/>
    <col min="9216" max="9216" width="37.5703125" style="339" customWidth="1"/>
    <col min="9217" max="9217" width="13.140625" style="339" customWidth="1"/>
    <col min="9218" max="9218" width="12.7109375" style="339" customWidth="1"/>
    <col min="9219" max="9220" width="12.85546875" style="339" customWidth="1"/>
    <col min="9221" max="9221" width="14.85546875" style="339" customWidth="1"/>
    <col min="9222" max="9223" width="19" style="339" customWidth="1"/>
    <col min="9224" max="9224" width="20.42578125" style="339" customWidth="1"/>
    <col min="9225" max="9225" width="17.28515625" style="339" customWidth="1"/>
    <col min="9226" max="9226" width="18.42578125" style="339" customWidth="1"/>
    <col min="9227" max="9471" width="9.140625" style="339"/>
    <col min="9472" max="9472" width="37.5703125" style="339" customWidth="1"/>
    <col min="9473" max="9473" width="13.140625" style="339" customWidth="1"/>
    <col min="9474" max="9474" width="12.7109375" style="339" customWidth="1"/>
    <col min="9475" max="9476" width="12.85546875" style="339" customWidth="1"/>
    <col min="9477" max="9477" width="14.85546875" style="339" customWidth="1"/>
    <col min="9478" max="9479" width="19" style="339" customWidth="1"/>
    <col min="9480" max="9480" width="20.42578125" style="339" customWidth="1"/>
    <col min="9481" max="9481" width="17.28515625" style="339" customWidth="1"/>
    <col min="9482" max="9482" width="18.42578125" style="339" customWidth="1"/>
    <col min="9483" max="9727" width="9.140625" style="339"/>
    <col min="9728" max="9728" width="37.5703125" style="339" customWidth="1"/>
    <col min="9729" max="9729" width="13.140625" style="339" customWidth="1"/>
    <col min="9730" max="9730" width="12.7109375" style="339" customWidth="1"/>
    <col min="9731" max="9732" width="12.85546875" style="339" customWidth="1"/>
    <col min="9733" max="9733" width="14.85546875" style="339" customWidth="1"/>
    <col min="9734" max="9735" width="19" style="339" customWidth="1"/>
    <col min="9736" max="9736" width="20.42578125" style="339" customWidth="1"/>
    <col min="9737" max="9737" width="17.28515625" style="339" customWidth="1"/>
    <col min="9738" max="9738" width="18.42578125" style="339" customWidth="1"/>
    <col min="9739" max="9983" width="9.140625" style="339"/>
    <col min="9984" max="9984" width="37.5703125" style="339" customWidth="1"/>
    <col min="9985" max="9985" width="13.140625" style="339" customWidth="1"/>
    <col min="9986" max="9986" width="12.7109375" style="339" customWidth="1"/>
    <col min="9987" max="9988" width="12.85546875" style="339" customWidth="1"/>
    <col min="9989" max="9989" width="14.85546875" style="339" customWidth="1"/>
    <col min="9990" max="9991" width="19" style="339" customWidth="1"/>
    <col min="9992" max="9992" width="20.42578125" style="339" customWidth="1"/>
    <col min="9993" max="9993" width="17.28515625" style="339" customWidth="1"/>
    <col min="9994" max="9994" width="18.42578125" style="339" customWidth="1"/>
    <col min="9995" max="10239" width="9.140625" style="339"/>
    <col min="10240" max="10240" width="37.5703125" style="339" customWidth="1"/>
    <col min="10241" max="10241" width="13.140625" style="339" customWidth="1"/>
    <col min="10242" max="10242" width="12.7109375" style="339" customWidth="1"/>
    <col min="10243" max="10244" width="12.85546875" style="339" customWidth="1"/>
    <col min="10245" max="10245" width="14.85546875" style="339" customWidth="1"/>
    <col min="10246" max="10247" width="19" style="339" customWidth="1"/>
    <col min="10248" max="10248" width="20.42578125" style="339" customWidth="1"/>
    <col min="10249" max="10249" width="17.28515625" style="339" customWidth="1"/>
    <col min="10250" max="10250" width="18.42578125" style="339" customWidth="1"/>
    <col min="10251" max="10495" width="9.140625" style="339"/>
    <col min="10496" max="10496" width="37.5703125" style="339" customWidth="1"/>
    <col min="10497" max="10497" width="13.140625" style="339" customWidth="1"/>
    <col min="10498" max="10498" width="12.7109375" style="339" customWidth="1"/>
    <col min="10499" max="10500" width="12.85546875" style="339" customWidth="1"/>
    <col min="10501" max="10501" width="14.85546875" style="339" customWidth="1"/>
    <col min="10502" max="10503" width="19" style="339" customWidth="1"/>
    <col min="10504" max="10504" width="20.42578125" style="339" customWidth="1"/>
    <col min="10505" max="10505" width="17.28515625" style="339" customWidth="1"/>
    <col min="10506" max="10506" width="18.42578125" style="339" customWidth="1"/>
    <col min="10507" max="10751" width="9.140625" style="339"/>
    <col min="10752" max="10752" width="37.5703125" style="339" customWidth="1"/>
    <col min="10753" max="10753" width="13.140625" style="339" customWidth="1"/>
    <col min="10754" max="10754" width="12.7109375" style="339" customWidth="1"/>
    <col min="10755" max="10756" width="12.85546875" style="339" customWidth="1"/>
    <col min="10757" max="10757" width="14.85546875" style="339" customWidth="1"/>
    <col min="10758" max="10759" width="19" style="339" customWidth="1"/>
    <col min="10760" max="10760" width="20.42578125" style="339" customWidth="1"/>
    <col min="10761" max="10761" width="17.28515625" style="339" customWidth="1"/>
    <col min="10762" max="10762" width="18.42578125" style="339" customWidth="1"/>
    <col min="10763" max="11007" width="9.140625" style="339"/>
    <col min="11008" max="11008" width="37.5703125" style="339" customWidth="1"/>
    <col min="11009" max="11009" width="13.140625" style="339" customWidth="1"/>
    <col min="11010" max="11010" width="12.7109375" style="339" customWidth="1"/>
    <col min="11011" max="11012" width="12.85546875" style="339" customWidth="1"/>
    <col min="11013" max="11013" width="14.85546875" style="339" customWidth="1"/>
    <col min="11014" max="11015" width="19" style="339" customWidth="1"/>
    <col min="11016" max="11016" width="20.42578125" style="339" customWidth="1"/>
    <col min="11017" max="11017" width="17.28515625" style="339" customWidth="1"/>
    <col min="11018" max="11018" width="18.42578125" style="339" customWidth="1"/>
    <col min="11019" max="11263" width="9.140625" style="339"/>
    <col min="11264" max="11264" width="37.5703125" style="339" customWidth="1"/>
    <col min="11265" max="11265" width="13.140625" style="339" customWidth="1"/>
    <col min="11266" max="11266" width="12.7109375" style="339" customWidth="1"/>
    <col min="11267" max="11268" width="12.85546875" style="339" customWidth="1"/>
    <col min="11269" max="11269" width="14.85546875" style="339" customWidth="1"/>
    <col min="11270" max="11271" width="19" style="339" customWidth="1"/>
    <col min="11272" max="11272" width="20.42578125" style="339" customWidth="1"/>
    <col min="11273" max="11273" width="17.28515625" style="339" customWidth="1"/>
    <col min="11274" max="11274" width="18.42578125" style="339" customWidth="1"/>
    <col min="11275" max="11519" width="9.140625" style="339"/>
    <col min="11520" max="11520" width="37.5703125" style="339" customWidth="1"/>
    <col min="11521" max="11521" width="13.140625" style="339" customWidth="1"/>
    <col min="11522" max="11522" width="12.7109375" style="339" customWidth="1"/>
    <col min="11523" max="11524" width="12.85546875" style="339" customWidth="1"/>
    <col min="11525" max="11525" width="14.85546875" style="339" customWidth="1"/>
    <col min="11526" max="11527" width="19" style="339" customWidth="1"/>
    <col min="11528" max="11528" width="20.42578125" style="339" customWidth="1"/>
    <col min="11529" max="11529" width="17.28515625" style="339" customWidth="1"/>
    <col min="11530" max="11530" width="18.42578125" style="339" customWidth="1"/>
    <col min="11531" max="11775" width="9.140625" style="339"/>
    <col min="11776" max="11776" width="37.5703125" style="339" customWidth="1"/>
    <col min="11777" max="11777" width="13.140625" style="339" customWidth="1"/>
    <col min="11778" max="11778" width="12.7109375" style="339" customWidth="1"/>
    <col min="11779" max="11780" width="12.85546875" style="339" customWidth="1"/>
    <col min="11781" max="11781" width="14.85546875" style="339" customWidth="1"/>
    <col min="11782" max="11783" width="19" style="339" customWidth="1"/>
    <col min="11784" max="11784" width="20.42578125" style="339" customWidth="1"/>
    <col min="11785" max="11785" width="17.28515625" style="339" customWidth="1"/>
    <col min="11786" max="11786" width="18.42578125" style="339" customWidth="1"/>
    <col min="11787" max="12031" width="9.140625" style="339"/>
    <col min="12032" max="12032" width="37.5703125" style="339" customWidth="1"/>
    <col min="12033" max="12033" width="13.140625" style="339" customWidth="1"/>
    <col min="12034" max="12034" width="12.7109375" style="339" customWidth="1"/>
    <col min="12035" max="12036" width="12.85546875" style="339" customWidth="1"/>
    <col min="12037" max="12037" width="14.85546875" style="339" customWidth="1"/>
    <col min="12038" max="12039" width="19" style="339" customWidth="1"/>
    <col min="12040" max="12040" width="20.42578125" style="339" customWidth="1"/>
    <col min="12041" max="12041" width="17.28515625" style="339" customWidth="1"/>
    <col min="12042" max="12042" width="18.42578125" style="339" customWidth="1"/>
    <col min="12043" max="12287" width="9.140625" style="339"/>
    <col min="12288" max="12288" width="37.5703125" style="339" customWidth="1"/>
    <col min="12289" max="12289" width="13.140625" style="339" customWidth="1"/>
    <col min="12290" max="12290" width="12.7109375" style="339" customWidth="1"/>
    <col min="12291" max="12292" width="12.85546875" style="339" customWidth="1"/>
    <col min="12293" max="12293" width="14.85546875" style="339" customWidth="1"/>
    <col min="12294" max="12295" width="19" style="339" customWidth="1"/>
    <col min="12296" max="12296" width="20.42578125" style="339" customWidth="1"/>
    <col min="12297" max="12297" width="17.28515625" style="339" customWidth="1"/>
    <col min="12298" max="12298" width="18.42578125" style="339" customWidth="1"/>
    <col min="12299" max="12543" width="9.140625" style="339"/>
    <col min="12544" max="12544" width="37.5703125" style="339" customWidth="1"/>
    <col min="12545" max="12545" width="13.140625" style="339" customWidth="1"/>
    <col min="12546" max="12546" width="12.7109375" style="339" customWidth="1"/>
    <col min="12547" max="12548" width="12.85546875" style="339" customWidth="1"/>
    <col min="12549" max="12549" width="14.85546875" style="339" customWidth="1"/>
    <col min="12550" max="12551" width="19" style="339" customWidth="1"/>
    <col min="12552" max="12552" width="20.42578125" style="339" customWidth="1"/>
    <col min="12553" max="12553" width="17.28515625" style="339" customWidth="1"/>
    <col min="12554" max="12554" width="18.42578125" style="339" customWidth="1"/>
    <col min="12555" max="12799" width="9.140625" style="339"/>
    <col min="12800" max="12800" width="37.5703125" style="339" customWidth="1"/>
    <col min="12801" max="12801" width="13.140625" style="339" customWidth="1"/>
    <col min="12802" max="12802" width="12.7109375" style="339" customWidth="1"/>
    <col min="12803" max="12804" width="12.85546875" style="339" customWidth="1"/>
    <col min="12805" max="12805" width="14.85546875" style="339" customWidth="1"/>
    <col min="12806" max="12807" width="19" style="339" customWidth="1"/>
    <col min="12808" max="12808" width="20.42578125" style="339" customWidth="1"/>
    <col min="12809" max="12809" width="17.28515625" style="339" customWidth="1"/>
    <col min="12810" max="12810" width="18.42578125" style="339" customWidth="1"/>
    <col min="12811" max="13055" width="9.140625" style="339"/>
    <col min="13056" max="13056" width="37.5703125" style="339" customWidth="1"/>
    <col min="13057" max="13057" width="13.140625" style="339" customWidth="1"/>
    <col min="13058" max="13058" width="12.7109375" style="339" customWidth="1"/>
    <col min="13059" max="13060" width="12.85546875" style="339" customWidth="1"/>
    <col min="13061" max="13061" width="14.85546875" style="339" customWidth="1"/>
    <col min="13062" max="13063" width="19" style="339" customWidth="1"/>
    <col min="13064" max="13064" width="20.42578125" style="339" customWidth="1"/>
    <col min="13065" max="13065" width="17.28515625" style="339" customWidth="1"/>
    <col min="13066" max="13066" width="18.42578125" style="339" customWidth="1"/>
    <col min="13067" max="13311" width="9.140625" style="339"/>
    <col min="13312" max="13312" width="37.5703125" style="339" customWidth="1"/>
    <col min="13313" max="13313" width="13.140625" style="339" customWidth="1"/>
    <col min="13314" max="13314" width="12.7109375" style="339" customWidth="1"/>
    <col min="13315" max="13316" width="12.85546875" style="339" customWidth="1"/>
    <col min="13317" max="13317" width="14.85546875" style="339" customWidth="1"/>
    <col min="13318" max="13319" width="19" style="339" customWidth="1"/>
    <col min="13320" max="13320" width="20.42578125" style="339" customWidth="1"/>
    <col min="13321" max="13321" width="17.28515625" style="339" customWidth="1"/>
    <col min="13322" max="13322" width="18.42578125" style="339" customWidth="1"/>
    <col min="13323" max="13567" width="9.140625" style="339"/>
    <col min="13568" max="13568" width="37.5703125" style="339" customWidth="1"/>
    <col min="13569" max="13569" width="13.140625" style="339" customWidth="1"/>
    <col min="13570" max="13570" width="12.7109375" style="339" customWidth="1"/>
    <col min="13571" max="13572" width="12.85546875" style="339" customWidth="1"/>
    <col min="13573" max="13573" width="14.85546875" style="339" customWidth="1"/>
    <col min="13574" max="13575" width="19" style="339" customWidth="1"/>
    <col min="13576" max="13576" width="20.42578125" style="339" customWidth="1"/>
    <col min="13577" max="13577" width="17.28515625" style="339" customWidth="1"/>
    <col min="13578" max="13578" width="18.42578125" style="339" customWidth="1"/>
    <col min="13579" max="13823" width="9.140625" style="339"/>
    <col min="13824" max="13824" width="37.5703125" style="339" customWidth="1"/>
    <col min="13825" max="13825" width="13.140625" style="339" customWidth="1"/>
    <col min="13826" max="13826" width="12.7109375" style="339" customWidth="1"/>
    <col min="13827" max="13828" width="12.85546875" style="339" customWidth="1"/>
    <col min="13829" max="13829" width="14.85546875" style="339" customWidth="1"/>
    <col min="13830" max="13831" width="19" style="339" customWidth="1"/>
    <col min="13832" max="13832" width="20.42578125" style="339" customWidth="1"/>
    <col min="13833" max="13833" width="17.28515625" style="339" customWidth="1"/>
    <col min="13834" max="13834" width="18.42578125" style="339" customWidth="1"/>
    <col min="13835" max="14079" width="9.140625" style="339"/>
    <col min="14080" max="14080" width="37.5703125" style="339" customWidth="1"/>
    <col min="14081" max="14081" width="13.140625" style="339" customWidth="1"/>
    <col min="14082" max="14082" width="12.7109375" style="339" customWidth="1"/>
    <col min="14083" max="14084" width="12.85546875" style="339" customWidth="1"/>
    <col min="14085" max="14085" width="14.85546875" style="339" customWidth="1"/>
    <col min="14086" max="14087" width="19" style="339" customWidth="1"/>
    <col min="14088" max="14088" width="20.42578125" style="339" customWidth="1"/>
    <col min="14089" max="14089" width="17.28515625" style="339" customWidth="1"/>
    <col min="14090" max="14090" width="18.42578125" style="339" customWidth="1"/>
    <col min="14091" max="14335" width="9.140625" style="339"/>
    <col min="14336" max="14336" width="37.5703125" style="339" customWidth="1"/>
    <col min="14337" max="14337" width="13.140625" style="339" customWidth="1"/>
    <col min="14338" max="14338" width="12.7109375" style="339" customWidth="1"/>
    <col min="14339" max="14340" width="12.85546875" style="339" customWidth="1"/>
    <col min="14341" max="14341" width="14.85546875" style="339" customWidth="1"/>
    <col min="14342" max="14343" width="19" style="339" customWidth="1"/>
    <col min="14344" max="14344" width="20.42578125" style="339" customWidth="1"/>
    <col min="14345" max="14345" width="17.28515625" style="339" customWidth="1"/>
    <col min="14346" max="14346" width="18.42578125" style="339" customWidth="1"/>
    <col min="14347" max="14591" width="9.140625" style="339"/>
    <col min="14592" max="14592" width="37.5703125" style="339" customWidth="1"/>
    <col min="14593" max="14593" width="13.140625" style="339" customWidth="1"/>
    <col min="14594" max="14594" width="12.7109375" style="339" customWidth="1"/>
    <col min="14595" max="14596" width="12.85546875" style="339" customWidth="1"/>
    <col min="14597" max="14597" width="14.85546875" style="339" customWidth="1"/>
    <col min="14598" max="14599" width="19" style="339" customWidth="1"/>
    <col min="14600" max="14600" width="20.42578125" style="339" customWidth="1"/>
    <col min="14601" max="14601" width="17.28515625" style="339" customWidth="1"/>
    <col min="14602" max="14602" width="18.42578125" style="339" customWidth="1"/>
    <col min="14603" max="14847" width="9.140625" style="339"/>
    <col min="14848" max="14848" width="37.5703125" style="339" customWidth="1"/>
    <col min="14849" max="14849" width="13.140625" style="339" customWidth="1"/>
    <col min="14850" max="14850" width="12.7109375" style="339" customWidth="1"/>
    <col min="14851" max="14852" width="12.85546875" style="339" customWidth="1"/>
    <col min="14853" max="14853" width="14.85546875" style="339" customWidth="1"/>
    <col min="14854" max="14855" width="19" style="339" customWidth="1"/>
    <col min="14856" max="14856" width="20.42578125" style="339" customWidth="1"/>
    <col min="14857" max="14857" width="17.28515625" style="339" customWidth="1"/>
    <col min="14858" max="14858" width="18.42578125" style="339" customWidth="1"/>
    <col min="14859" max="15103" width="9.140625" style="339"/>
    <col min="15104" max="15104" width="37.5703125" style="339" customWidth="1"/>
    <col min="15105" max="15105" width="13.140625" style="339" customWidth="1"/>
    <col min="15106" max="15106" width="12.7109375" style="339" customWidth="1"/>
    <col min="15107" max="15108" width="12.85546875" style="339" customWidth="1"/>
    <col min="15109" max="15109" width="14.85546875" style="339" customWidth="1"/>
    <col min="15110" max="15111" width="19" style="339" customWidth="1"/>
    <col min="15112" max="15112" width="20.42578125" style="339" customWidth="1"/>
    <col min="15113" max="15113" width="17.28515625" style="339" customWidth="1"/>
    <col min="15114" max="15114" width="18.42578125" style="339" customWidth="1"/>
    <col min="15115" max="15359" width="9.140625" style="339"/>
    <col min="15360" max="15360" width="37.5703125" style="339" customWidth="1"/>
    <col min="15361" max="15361" width="13.140625" style="339" customWidth="1"/>
    <col min="15362" max="15362" width="12.7109375" style="339" customWidth="1"/>
    <col min="15363" max="15364" width="12.85546875" style="339" customWidth="1"/>
    <col min="15365" max="15365" width="14.85546875" style="339" customWidth="1"/>
    <col min="15366" max="15367" width="19" style="339" customWidth="1"/>
    <col min="15368" max="15368" width="20.42578125" style="339" customWidth="1"/>
    <col min="15369" max="15369" width="17.28515625" style="339" customWidth="1"/>
    <col min="15370" max="15370" width="18.42578125" style="339" customWidth="1"/>
    <col min="15371" max="15615" width="9.140625" style="339"/>
    <col min="15616" max="15616" width="37.5703125" style="339" customWidth="1"/>
    <col min="15617" max="15617" width="13.140625" style="339" customWidth="1"/>
    <col min="15618" max="15618" width="12.7109375" style="339" customWidth="1"/>
    <col min="15619" max="15620" width="12.85546875" style="339" customWidth="1"/>
    <col min="15621" max="15621" width="14.85546875" style="339" customWidth="1"/>
    <col min="15622" max="15623" width="19" style="339" customWidth="1"/>
    <col min="15624" max="15624" width="20.42578125" style="339" customWidth="1"/>
    <col min="15625" max="15625" width="17.28515625" style="339" customWidth="1"/>
    <col min="15626" max="15626" width="18.42578125" style="339" customWidth="1"/>
    <col min="15627" max="15871" width="9.140625" style="339"/>
    <col min="15872" max="15872" width="37.5703125" style="339" customWidth="1"/>
    <col min="15873" max="15873" width="13.140625" style="339" customWidth="1"/>
    <col min="15874" max="15874" width="12.7109375" style="339" customWidth="1"/>
    <col min="15875" max="15876" width="12.85546875" style="339" customWidth="1"/>
    <col min="15877" max="15877" width="14.85546875" style="339" customWidth="1"/>
    <col min="15878" max="15879" width="19" style="339" customWidth="1"/>
    <col min="15880" max="15880" width="20.42578125" style="339" customWidth="1"/>
    <col min="15881" max="15881" width="17.28515625" style="339" customWidth="1"/>
    <col min="15882" max="15882" width="18.42578125" style="339" customWidth="1"/>
    <col min="15883" max="16127" width="9.140625" style="339"/>
    <col min="16128" max="16128" width="37.5703125" style="339" customWidth="1"/>
    <col min="16129" max="16129" width="13.140625" style="339" customWidth="1"/>
    <col min="16130" max="16130" width="12.7109375" style="339" customWidth="1"/>
    <col min="16131" max="16132" width="12.85546875" style="339" customWidth="1"/>
    <col min="16133" max="16133" width="14.85546875" style="339" customWidth="1"/>
    <col min="16134" max="16135" width="19" style="339" customWidth="1"/>
    <col min="16136" max="16136" width="20.42578125" style="339" customWidth="1"/>
    <col min="16137" max="16137" width="17.28515625" style="339" customWidth="1"/>
    <col min="16138" max="16138" width="18.42578125" style="339" customWidth="1"/>
    <col min="16139" max="16384" width="9.140625" style="339"/>
  </cols>
  <sheetData>
    <row r="1" spans="1:13" ht="14.25" customHeight="1" x14ac:dyDescent="0.25">
      <c r="A1" s="337" t="s">
        <v>31</v>
      </c>
      <c r="C1" s="1049" t="s">
        <v>32</v>
      </c>
      <c r="D1" s="1049"/>
      <c r="E1" s="1049"/>
      <c r="F1" s="1049"/>
      <c r="G1" s="1049"/>
      <c r="H1" s="1049"/>
      <c r="I1" s="670"/>
      <c r="J1" s="670"/>
    </row>
    <row r="2" spans="1:13" ht="14.25" customHeight="1" x14ac:dyDescent="0.25">
      <c r="A2" s="1051" t="s">
        <v>311</v>
      </c>
      <c r="B2" s="1051"/>
      <c r="C2" s="1051"/>
      <c r="D2" s="1051"/>
      <c r="E2" s="1051"/>
      <c r="F2" s="1051"/>
      <c r="G2" s="1051"/>
      <c r="H2" s="1051"/>
      <c r="I2" s="1051"/>
      <c r="J2" s="1051"/>
      <c r="K2" s="1051"/>
      <c r="L2" s="1051"/>
      <c r="M2" s="1051"/>
    </row>
    <row r="3" spans="1:13" ht="17.25" customHeight="1" x14ac:dyDescent="0.25">
      <c r="A3" s="1051"/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1051"/>
    </row>
    <row r="4" spans="1:13" hidden="1" x14ac:dyDescent="0.25">
      <c r="A4" s="341"/>
      <c r="B4" s="342"/>
      <c r="C4" s="343"/>
      <c r="D4" s="343"/>
      <c r="E4" s="343"/>
      <c r="F4" s="342"/>
      <c r="G4" s="342"/>
      <c r="H4" s="342"/>
      <c r="I4" s="342"/>
    </row>
    <row r="5" spans="1:13" ht="12.75" customHeight="1" x14ac:dyDescent="0.25">
      <c r="A5" s="1050"/>
      <c r="B5" s="1050"/>
      <c r="C5" s="1050"/>
      <c r="D5" s="1050"/>
      <c r="E5" s="1050"/>
      <c r="F5" s="1050"/>
      <c r="G5" s="1050"/>
      <c r="H5" s="1050"/>
      <c r="I5" s="671"/>
      <c r="J5" s="668"/>
    </row>
    <row r="6" spans="1:13" ht="11.45" customHeight="1" x14ac:dyDescent="0.25">
      <c r="A6" s="1050"/>
      <c r="B6" s="1050"/>
      <c r="C6" s="1050"/>
      <c r="D6" s="1050"/>
      <c r="E6" s="1050"/>
      <c r="F6" s="1050"/>
      <c r="G6" s="1050"/>
      <c r="H6" s="1050"/>
      <c r="I6" s="671"/>
      <c r="J6" s="668"/>
    </row>
    <row r="7" spans="1:13" ht="25.5" hidden="1" customHeight="1" x14ac:dyDescent="0.25">
      <c r="A7" s="671" t="s">
        <v>33</v>
      </c>
      <c r="B7" s="671"/>
      <c r="C7" s="671" t="s">
        <v>67</v>
      </c>
      <c r="D7" s="344" t="e">
        <f>#REF!</f>
        <v>#REF!</v>
      </c>
      <c r="E7" s="671"/>
      <c r="F7" s="671" t="s">
        <v>45</v>
      </c>
      <c r="G7" s="344"/>
      <c r="H7" s="1050"/>
      <c r="I7" s="671"/>
      <c r="J7" s="1047"/>
    </row>
    <row r="8" spans="1:13" ht="25.5" hidden="1" customHeight="1" x14ac:dyDescent="0.25">
      <c r="A8" s="671" t="s">
        <v>34</v>
      </c>
      <c r="B8" s="671"/>
      <c r="C8" s="671"/>
      <c r="D8" s="671"/>
      <c r="E8" s="671"/>
      <c r="F8" s="344" t="e">
        <f>#REF!-D7</f>
        <v>#REF!</v>
      </c>
      <c r="G8" s="344"/>
      <c r="H8" s="1050"/>
      <c r="I8" s="671"/>
      <c r="J8" s="1047"/>
    </row>
    <row r="9" spans="1:13" ht="43.5" hidden="1" customHeight="1" x14ac:dyDescent="0.25">
      <c r="A9" s="671" t="s">
        <v>35</v>
      </c>
      <c r="B9" s="671"/>
      <c r="C9" s="671"/>
      <c r="D9" s="671"/>
      <c r="E9" s="671"/>
      <c r="F9" s="1050" t="s">
        <v>46</v>
      </c>
      <c r="G9" s="1050"/>
      <c r="H9" s="344">
        <f>H71</f>
        <v>0</v>
      </c>
      <c r="I9" s="344"/>
      <c r="J9" s="345"/>
    </row>
    <row r="10" spans="1:13" ht="43.5" hidden="1" customHeight="1" x14ac:dyDescent="0.25">
      <c r="A10" s="671"/>
      <c r="B10" s="671"/>
      <c r="C10" s="671"/>
      <c r="D10" s="671"/>
      <c r="E10" s="671"/>
      <c r="F10" s="1050" t="s">
        <v>49</v>
      </c>
      <c r="G10" s="1050"/>
      <c r="H10" s="344" t="e">
        <f>D7</f>
        <v>#REF!</v>
      </c>
      <c r="I10" s="344"/>
      <c r="J10" s="345"/>
    </row>
    <row r="11" spans="1:13" hidden="1" x14ac:dyDescent="0.25">
      <c r="A11" s="671"/>
      <c r="B11" s="671"/>
      <c r="C11" s="671"/>
      <c r="D11" s="671"/>
      <c r="E11" s="671"/>
      <c r="F11" s="1054" t="s">
        <v>47</v>
      </c>
      <c r="G11" s="1054"/>
      <c r="H11" s="344" t="e">
        <f>#REF!</f>
        <v>#REF!</v>
      </c>
      <c r="I11" s="344"/>
      <c r="J11" s="345"/>
    </row>
    <row r="12" spans="1:13" hidden="1" x14ac:dyDescent="0.25">
      <c r="A12" s="671"/>
      <c r="B12" s="671"/>
      <c r="C12" s="671"/>
      <c r="D12" s="671"/>
      <c r="E12" s="671"/>
      <c r="F12" s="1054" t="s">
        <v>48</v>
      </c>
      <c r="G12" s="1054"/>
      <c r="H12" s="344" t="e">
        <f>#REF!</f>
        <v>#REF!</v>
      </c>
      <c r="I12" s="344"/>
      <c r="J12" s="345"/>
    </row>
    <row r="13" spans="1:13" ht="25.5" hidden="1" customHeight="1" x14ac:dyDescent="0.25">
      <c r="A13" s="671"/>
      <c r="B13" s="671"/>
      <c r="C13" s="671"/>
      <c r="D13" s="671"/>
      <c r="E13" s="671"/>
      <c r="F13" s="671"/>
      <c r="G13" s="671"/>
      <c r="H13" s="671"/>
      <c r="I13" s="671"/>
      <c r="J13" s="668"/>
    </row>
    <row r="14" spans="1:13" ht="17.25" customHeight="1" x14ac:dyDescent="0.25">
      <c r="A14" s="1055" t="s">
        <v>36</v>
      </c>
      <c r="B14" s="1055"/>
      <c r="C14" s="1055"/>
      <c r="D14" s="1055"/>
      <c r="E14" s="1055"/>
      <c r="F14" s="1055"/>
      <c r="G14" s="1055"/>
      <c r="H14" s="1055"/>
      <c r="I14" s="1055"/>
      <c r="J14" s="1055"/>
      <c r="K14" s="1055"/>
      <c r="L14" s="1055"/>
      <c r="M14" s="1055"/>
    </row>
    <row r="15" spans="1:13" ht="71.25" customHeight="1" x14ac:dyDescent="0.25">
      <c r="A15" s="672" t="s">
        <v>37</v>
      </c>
      <c r="B15" s="346" t="s">
        <v>38</v>
      </c>
      <c r="C15" s="347" t="s">
        <v>39</v>
      </c>
      <c r="D15" s="348" t="s">
        <v>68</v>
      </c>
      <c r="E15" s="367" t="s">
        <v>69</v>
      </c>
      <c r="F15" s="349" t="s">
        <v>276</v>
      </c>
      <c r="G15" s="349" t="s">
        <v>232</v>
      </c>
      <c r="H15" s="348" t="s">
        <v>285</v>
      </c>
      <c r="I15" s="350" t="s">
        <v>227</v>
      </c>
      <c r="J15" s="348" t="s">
        <v>224</v>
      </c>
      <c r="K15" s="348" t="s">
        <v>225</v>
      </c>
      <c r="L15" s="350" t="s">
        <v>223</v>
      </c>
      <c r="M15" s="348" t="s">
        <v>226</v>
      </c>
    </row>
    <row r="16" spans="1:13" ht="46.5" customHeight="1" x14ac:dyDescent="0.25">
      <c r="A16" s="351" t="s">
        <v>261</v>
      </c>
      <c r="B16" s="352" t="s">
        <v>16</v>
      </c>
      <c r="C16" s="354">
        <v>40000</v>
      </c>
      <c r="D16" s="665"/>
      <c r="E16" s="370">
        <f>C16+D16</f>
        <v>40000</v>
      </c>
      <c r="F16" s="666"/>
      <c r="G16" s="666"/>
      <c r="H16" s="666">
        <v>40000</v>
      </c>
      <c r="I16" s="666"/>
      <c r="J16" s="667">
        <f>H16+I16</f>
        <v>40000</v>
      </c>
      <c r="K16" s="666"/>
      <c r="L16" s="666"/>
      <c r="M16" s="515">
        <f>K16+L16</f>
        <v>0</v>
      </c>
    </row>
    <row r="17" spans="1:13" ht="45" customHeight="1" x14ac:dyDescent="0.25">
      <c r="A17" s="372" t="s">
        <v>229</v>
      </c>
      <c r="B17" s="373" t="s">
        <v>222</v>
      </c>
      <c r="C17" s="374">
        <v>100000</v>
      </c>
      <c r="D17" s="374"/>
      <c r="E17" s="518">
        <f>C17+D17</f>
        <v>100000</v>
      </c>
      <c r="F17" s="375"/>
      <c r="G17" s="375"/>
      <c r="H17" s="375">
        <v>100000</v>
      </c>
      <c r="I17" s="375"/>
      <c r="J17" s="516">
        <f>H17+I17</f>
        <v>100000</v>
      </c>
      <c r="K17" s="375"/>
      <c r="L17" s="375"/>
      <c r="M17" s="516">
        <f>K17+L17</f>
        <v>0</v>
      </c>
    </row>
    <row r="18" spans="1:13" ht="45" customHeight="1" x14ac:dyDescent="0.25">
      <c r="A18" s="634" t="s">
        <v>277</v>
      </c>
      <c r="B18" s="635" t="s">
        <v>278</v>
      </c>
      <c r="C18" s="636">
        <v>20000</v>
      </c>
      <c r="D18" s="636">
        <v>0</v>
      </c>
      <c r="E18" s="637">
        <f>C18+D18</f>
        <v>20000</v>
      </c>
      <c r="F18" s="638"/>
      <c r="G18" s="638"/>
      <c r="H18" s="638"/>
      <c r="I18" s="638"/>
      <c r="J18" s="639">
        <f>H18+I18</f>
        <v>0</v>
      </c>
      <c r="K18" s="638">
        <v>20000</v>
      </c>
      <c r="L18" s="638"/>
      <c r="M18" s="639">
        <f>K18+L18</f>
        <v>20000</v>
      </c>
    </row>
    <row r="19" spans="1:13" x14ac:dyDescent="0.25">
      <c r="A19" s="351" t="s">
        <v>4</v>
      </c>
      <c r="B19" s="352"/>
      <c r="C19" s="354">
        <f>SUM(C16:C18)</f>
        <v>160000</v>
      </c>
      <c r="D19" s="354">
        <f t="shared" ref="D19:I19" si="0">SUM(D16:D18)</f>
        <v>0</v>
      </c>
      <c r="E19" s="354">
        <f t="shared" si="0"/>
        <v>160000</v>
      </c>
      <c r="F19" s="354">
        <f t="shared" si="0"/>
        <v>0</v>
      </c>
      <c r="G19" s="354">
        <f t="shared" si="0"/>
        <v>0</v>
      </c>
      <c r="H19" s="354">
        <f t="shared" si="0"/>
        <v>140000</v>
      </c>
      <c r="I19" s="354">
        <f t="shared" si="0"/>
        <v>0</v>
      </c>
      <c r="J19" s="541">
        <f>SUM(J16:J18)</f>
        <v>140000</v>
      </c>
      <c r="K19" s="354">
        <f>SUM(K16:K18)</f>
        <v>20000</v>
      </c>
      <c r="L19" s="354">
        <f t="shared" ref="L19:M19" si="1">SUM(L16:L18)</f>
        <v>0</v>
      </c>
      <c r="M19" s="517">
        <f t="shared" si="1"/>
        <v>20000</v>
      </c>
    </row>
    <row r="20" spans="1:13" ht="18" customHeight="1" x14ac:dyDescent="0.25">
      <c r="A20" s="1052" t="s">
        <v>40</v>
      </c>
      <c r="B20" s="1052"/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669"/>
    </row>
    <row r="21" spans="1:13" ht="99.75" x14ac:dyDescent="0.25">
      <c r="A21" s="368" t="s">
        <v>41</v>
      </c>
      <c r="B21" s="369" t="s">
        <v>38</v>
      </c>
      <c r="C21" s="368" t="s">
        <v>39</v>
      </c>
      <c r="D21" s="368" t="s">
        <v>68</v>
      </c>
      <c r="E21" s="368" t="s">
        <v>69</v>
      </c>
      <c r="F21" s="368" t="s">
        <v>279</v>
      </c>
      <c r="G21" s="370" t="s">
        <v>231</v>
      </c>
      <c r="H21" s="350" t="s">
        <v>227</v>
      </c>
      <c r="I21" s="370" t="s">
        <v>228</v>
      </c>
      <c r="J21" s="370" t="s">
        <v>233</v>
      </c>
      <c r="K21" s="370" t="s">
        <v>280</v>
      </c>
      <c r="L21" s="370" t="s">
        <v>230</v>
      </c>
      <c r="M21" s="669"/>
    </row>
    <row r="22" spans="1:13" ht="45" x14ac:dyDescent="0.25">
      <c r="A22" s="673" t="s">
        <v>312</v>
      </c>
      <c r="B22" s="674" t="s">
        <v>313</v>
      </c>
      <c r="C22" s="675">
        <v>1500</v>
      </c>
      <c r="D22" s="675"/>
      <c r="E22" s="675"/>
      <c r="F22" s="675"/>
      <c r="G22" s="675">
        <f>C22</f>
        <v>1500</v>
      </c>
      <c r="H22" s="676"/>
      <c r="I22" s="675">
        <f>G22+H22</f>
        <v>1500</v>
      </c>
      <c r="J22" s="675"/>
      <c r="K22" s="675">
        <f>I22+J22</f>
        <v>1500</v>
      </c>
      <c r="L22" s="675"/>
      <c r="M22" s="669"/>
    </row>
    <row r="23" spans="1:13" ht="45" x14ac:dyDescent="0.25">
      <c r="A23" s="673" t="s">
        <v>315</v>
      </c>
      <c r="B23" s="674" t="s">
        <v>314</v>
      </c>
      <c r="C23" s="675">
        <v>1000</v>
      </c>
      <c r="D23" s="675"/>
      <c r="E23" s="675"/>
      <c r="F23" s="675"/>
      <c r="G23" s="675">
        <f t="shared" ref="G23:G30" si="2">C23</f>
        <v>1000</v>
      </c>
      <c r="H23" s="676"/>
      <c r="I23" s="675">
        <f t="shared" ref="I23:I31" si="3">G23+H23</f>
        <v>1000</v>
      </c>
      <c r="J23" s="675"/>
      <c r="K23" s="675">
        <f t="shared" ref="K23:K31" si="4">I23+J23</f>
        <v>1000</v>
      </c>
      <c r="L23" s="675"/>
      <c r="M23" s="669"/>
    </row>
    <row r="24" spans="1:13" ht="45" x14ac:dyDescent="0.25">
      <c r="A24" s="673" t="s">
        <v>317</v>
      </c>
      <c r="B24" s="674" t="s">
        <v>316</v>
      </c>
      <c r="C24" s="675">
        <v>1000</v>
      </c>
      <c r="D24" s="675"/>
      <c r="E24" s="675"/>
      <c r="F24" s="675"/>
      <c r="G24" s="675">
        <f t="shared" si="2"/>
        <v>1000</v>
      </c>
      <c r="H24" s="676"/>
      <c r="I24" s="675">
        <f t="shared" si="3"/>
        <v>1000</v>
      </c>
      <c r="J24" s="675"/>
      <c r="K24" s="675">
        <f t="shared" si="4"/>
        <v>1000</v>
      </c>
      <c r="L24" s="675"/>
      <c r="M24" s="669"/>
    </row>
    <row r="25" spans="1:13" ht="45" x14ac:dyDescent="0.25">
      <c r="A25" s="673" t="s">
        <v>319</v>
      </c>
      <c r="B25" s="674" t="s">
        <v>318</v>
      </c>
      <c r="C25" s="675">
        <v>1500</v>
      </c>
      <c r="D25" s="675"/>
      <c r="E25" s="675"/>
      <c r="F25" s="675"/>
      <c r="G25" s="675">
        <f t="shared" si="2"/>
        <v>1500</v>
      </c>
      <c r="H25" s="676"/>
      <c r="I25" s="675">
        <f t="shared" si="3"/>
        <v>1500</v>
      </c>
      <c r="J25" s="675"/>
      <c r="K25" s="675">
        <f t="shared" si="4"/>
        <v>1500</v>
      </c>
      <c r="L25" s="675"/>
      <c r="M25" s="669"/>
    </row>
    <row r="26" spans="1:13" ht="45" x14ac:dyDescent="0.25">
      <c r="A26" s="673" t="s">
        <v>320</v>
      </c>
      <c r="B26" s="674" t="s">
        <v>321</v>
      </c>
      <c r="C26" s="675">
        <v>800</v>
      </c>
      <c r="D26" s="675"/>
      <c r="E26" s="675"/>
      <c r="F26" s="675"/>
      <c r="G26" s="675">
        <f t="shared" si="2"/>
        <v>800</v>
      </c>
      <c r="H26" s="676"/>
      <c r="I26" s="675">
        <f t="shared" si="3"/>
        <v>800</v>
      </c>
      <c r="J26" s="675"/>
      <c r="K26" s="675">
        <f t="shared" si="4"/>
        <v>800</v>
      </c>
      <c r="L26" s="675"/>
      <c r="M26" s="669"/>
    </row>
    <row r="27" spans="1:13" ht="30" x14ac:dyDescent="0.25">
      <c r="A27" s="673" t="s">
        <v>322</v>
      </c>
      <c r="B27" s="674" t="s">
        <v>323</v>
      </c>
      <c r="C27" s="675">
        <v>500</v>
      </c>
      <c r="D27" s="675"/>
      <c r="E27" s="675"/>
      <c r="F27" s="675"/>
      <c r="G27" s="675">
        <f t="shared" si="2"/>
        <v>500</v>
      </c>
      <c r="H27" s="676"/>
      <c r="I27" s="675">
        <f t="shared" si="3"/>
        <v>500</v>
      </c>
      <c r="J27" s="675"/>
      <c r="K27" s="675">
        <f t="shared" si="4"/>
        <v>500</v>
      </c>
      <c r="L27" s="675"/>
      <c r="M27" s="669"/>
    </row>
    <row r="28" spans="1:13" ht="60" x14ac:dyDescent="0.25">
      <c r="A28" s="673" t="s">
        <v>324</v>
      </c>
      <c r="B28" s="674" t="s">
        <v>325</v>
      </c>
      <c r="C28" s="675">
        <v>2000</v>
      </c>
      <c r="D28" s="675"/>
      <c r="E28" s="675"/>
      <c r="F28" s="675"/>
      <c r="G28" s="675">
        <f t="shared" si="2"/>
        <v>2000</v>
      </c>
      <c r="H28" s="676"/>
      <c r="I28" s="675">
        <f t="shared" si="3"/>
        <v>2000</v>
      </c>
      <c r="J28" s="675"/>
      <c r="K28" s="675">
        <f t="shared" si="4"/>
        <v>2000</v>
      </c>
      <c r="L28" s="675"/>
      <c r="M28" s="669"/>
    </row>
    <row r="29" spans="1:13" ht="45" x14ac:dyDescent="0.25">
      <c r="A29" s="673" t="s">
        <v>326</v>
      </c>
      <c r="B29" s="674" t="s">
        <v>327</v>
      </c>
      <c r="C29" s="675">
        <v>1000</v>
      </c>
      <c r="D29" s="675"/>
      <c r="E29" s="675"/>
      <c r="F29" s="675"/>
      <c r="G29" s="675">
        <f t="shared" si="2"/>
        <v>1000</v>
      </c>
      <c r="H29" s="676"/>
      <c r="I29" s="675">
        <f t="shared" si="3"/>
        <v>1000</v>
      </c>
      <c r="J29" s="675"/>
      <c r="K29" s="675">
        <f t="shared" si="4"/>
        <v>1000</v>
      </c>
      <c r="L29" s="675"/>
      <c r="M29" s="669"/>
    </row>
    <row r="30" spans="1:13" ht="45" x14ac:dyDescent="0.25">
      <c r="A30" s="673" t="s">
        <v>328</v>
      </c>
      <c r="B30" s="674" t="s">
        <v>329</v>
      </c>
      <c r="C30" s="675">
        <v>500</v>
      </c>
      <c r="D30" s="675"/>
      <c r="E30" s="675"/>
      <c r="F30" s="675"/>
      <c r="G30" s="675">
        <f t="shared" si="2"/>
        <v>500</v>
      </c>
      <c r="H30" s="676"/>
      <c r="I30" s="675">
        <f t="shared" si="3"/>
        <v>500</v>
      </c>
      <c r="J30" s="675"/>
      <c r="K30" s="675">
        <f t="shared" si="4"/>
        <v>500</v>
      </c>
      <c r="L30" s="675"/>
      <c r="M30" s="669"/>
    </row>
    <row r="31" spans="1:13" ht="75" x14ac:dyDescent="0.25">
      <c r="A31" s="673" t="s">
        <v>330</v>
      </c>
      <c r="B31" s="674" t="s">
        <v>331</v>
      </c>
      <c r="C31" s="675">
        <v>97139</v>
      </c>
      <c r="D31" s="675"/>
      <c r="E31" s="675"/>
      <c r="F31" s="675"/>
      <c r="G31" s="675">
        <v>30200</v>
      </c>
      <c r="H31" s="676"/>
      <c r="I31" s="675">
        <f t="shared" si="3"/>
        <v>30200</v>
      </c>
      <c r="J31" s="675"/>
      <c r="K31" s="675">
        <f t="shared" si="4"/>
        <v>30200</v>
      </c>
      <c r="L31" s="675"/>
      <c r="M31" s="669"/>
    </row>
    <row r="32" spans="1:13" hidden="1" x14ac:dyDescent="0.25">
      <c r="A32" s="673"/>
      <c r="B32" s="674"/>
      <c r="C32" s="675"/>
      <c r="D32" s="675"/>
      <c r="E32" s="675"/>
      <c r="F32" s="675"/>
      <c r="G32" s="675"/>
      <c r="H32" s="676"/>
      <c r="I32" s="675"/>
      <c r="J32" s="675"/>
      <c r="K32" s="675"/>
      <c r="L32" s="675"/>
      <c r="M32" s="669"/>
    </row>
    <row r="33" spans="1:13" hidden="1" x14ac:dyDescent="0.25">
      <c r="A33" s="673"/>
      <c r="B33" s="674"/>
      <c r="C33" s="675"/>
      <c r="D33" s="675"/>
      <c r="E33" s="675"/>
      <c r="F33" s="675"/>
      <c r="G33" s="675"/>
      <c r="H33" s="676"/>
      <c r="I33" s="675"/>
      <c r="J33" s="675"/>
      <c r="K33" s="675"/>
      <c r="L33" s="675"/>
      <c r="M33" s="669"/>
    </row>
    <row r="34" spans="1:13" hidden="1" x14ac:dyDescent="0.25">
      <c r="A34" s="673"/>
      <c r="B34" s="674"/>
      <c r="C34" s="675"/>
      <c r="D34" s="675"/>
      <c r="E34" s="675"/>
      <c r="F34" s="675"/>
      <c r="G34" s="675"/>
      <c r="H34" s="676"/>
      <c r="I34" s="675"/>
      <c r="J34" s="675"/>
      <c r="K34" s="675"/>
      <c r="L34" s="675"/>
      <c r="M34" s="669"/>
    </row>
    <row r="35" spans="1:13" hidden="1" x14ac:dyDescent="0.25">
      <c r="A35" s="673"/>
      <c r="B35" s="674"/>
      <c r="C35" s="675"/>
      <c r="D35" s="675"/>
      <c r="E35" s="675"/>
      <c r="F35" s="675"/>
      <c r="G35" s="675"/>
      <c r="H35" s="676"/>
      <c r="I35" s="675"/>
      <c r="J35" s="675"/>
      <c r="K35" s="675"/>
      <c r="L35" s="675"/>
      <c r="M35" s="669"/>
    </row>
    <row r="36" spans="1:13" hidden="1" x14ac:dyDescent="0.25">
      <c r="A36" s="673"/>
      <c r="B36" s="674"/>
      <c r="C36" s="675"/>
      <c r="D36" s="675"/>
      <c r="E36" s="675"/>
      <c r="F36" s="675"/>
      <c r="G36" s="675"/>
      <c r="H36" s="676"/>
      <c r="I36" s="675"/>
      <c r="J36" s="675"/>
      <c r="K36" s="675"/>
      <c r="L36" s="675"/>
      <c r="M36" s="669"/>
    </row>
    <row r="37" spans="1:13" hidden="1" x14ac:dyDescent="0.25">
      <c r="A37" s="673"/>
      <c r="B37" s="674"/>
      <c r="C37" s="675"/>
      <c r="D37" s="675"/>
      <c r="E37" s="675"/>
      <c r="F37" s="675"/>
      <c r="G37" s="675"/>
      <c r="H37" s="676"/>
      <c r="I37" s="675"/>
      <c r="J37" s="675"/>
      <c r="K37" s="675"/>
      <c r="L37" s="675"/>
      <c r="M37" s="669"/>
    </row>
    <row r="38" spans="1:13" hidden="1" x14ac:dyDescent="0.25">
      <c r="A38" s="673"/>
      <c r="B38" s="674"/>
      <c r="C38" s="675"/>
      <c r="D38" s="675"/>
      <c r="E38" s="675"/>
      <c r="F38" s="675"/>
      <c r="G38" s="675"/>
      <c r="H38" s="676"/>
      <c r="I38" s="675"/>
      <c r="J38" s="675"/>
      <c r="K38" s="675"/>
      <c r="L38" s="675"/>
      <c r="M38" s="669"/>
    </row>
    <row r="39" spans="1:13" hidden="1" x14ac:dyDescent="0.25">
      <c r="A39" s="351"/>
      <c r="B39" s="353"/>
      <c r="C39" s="677"/>
      <c r="D39" s="677"/>
      <c r="E39" s="678"/>
      <c r="F39" s="679"/>
      <c r="G39" s="679"/>
      <c r="H39" s="680"/>
      <c r="I39" s="680"/>
      <c r="J39" s="679"/>
      <c r="K39" s="679"/>
      <c r="L39" s="679"/>
    </row>
    <row r="40" spans="1:13" hidden="1" x14ac:dyDescent="0.25">
      <c r="A40" s="351"/>
      <c r="B40" s="353"/>
      <c r="C40" s="677"/>
      <c r="D40" s="677"/>
      <c r="E40" s="677"/>
      <c r="F40" s="679"/>
      <c r="G40" s="679"/>
      <c r="H40" s="680"/>
      <c r="I40" s="680"/>
      <c r="J40" s="679"/>
      <c r="K40" s="679"/>
      <c r="L40" s="679"/>
      <c r="M40" s="380"/>
    </row>
    <row r="41" spans="1:13" s="338" customFormat="1" ht="14.25" x14ac:dyDescent="0.2">
      <c r="A41" s="347" t="s">
        <v>4</v>
      </c>
      <c r="B41" s="346"/>
      <c r="C41" s="379">
        <f>SUM(C22:C40)</f>
        <v>106939</v>
      </c>
      <c r="D41" s="379">
        <f t="shared" ref="D41:L41" si="5">SUM(D22:D40)</f>
        <v>0</v>
      </c>
      <c r="E41" s="379">
        <f t="shared" si="5"/>
        <v>0</v>
      </c>
      <c r="F41" s="379">
        <f t="shared" si="5"/>
        <v>0</v>
      </c>
      <c r="G41" s="379">
        <f t="shared" si="5"/>
        <v>40000</v>
      </c>
      <c r="H41" s="379">
        <f t="shared" si="5"/>
        <v>0</v>
      </c>
      <c r="I41" s="379">
        <f t="shared" si="5"/>
        <v>40000</v>
      </c>
      <c r="J41" s="379">
        <f t="shared" si="5"/>
        <v>0</v>
      </c>
      <c r="K41" s="379">
        <f t="shared" si="5"/>
        <v>40000</v>
      </c>
      <c r="L41" s="379">
        <f t="shared" si="5"/>
        <v>0</v>
      </c>
    </row>
    <row r="42" spans="1:13" ht="50.25" customHeight="1" x14ac:dyDescent="0.25">
      <c r="A42" s="372" t="s">
        <v>229</v>
      </c>
      <c r="B42" s="376" t="s">
        <v>219</v>
      </c>
      <c r="C42" s="377">
        <v>100000</v>
      </c>
      <c r="D42" s="377"/>
      <c r="E42" s="377">
        <f>C42+D42</f>
        <v>100000</v>
      </c>
      <c r="F42" s="378"/>
      <c r="G42" s="378">
        <v>100000</v>
      </c>
      <c r="H42" s="378"/>
      <c r="I42" s="520">
        <f t="shared" ref="I42" si="6">G42+H42</f>
        <v>100000</v>
      </c>
      <c r="J42" s="378">
        <v>0</v>
      </c>
      <c r="K42" s="378">
        <f>I42+J42</f>
        <v>100000</v>
      </c>
      <c r="L42" s="378">
        <f t="shared" ref="L42:L69" si="7">E42-I42</f>
        <v>0</v>
      </c>
    </row>
    <row r="43" spans="1:13" ht="42.75" hidden="1" customHeight="1" x14ac:dyDescent="0.25">
      <c r="A43" s="351" t="s">
        <v>115</v>
      </c>
      <c r="B43" s="353" t="s">
        <v>42</v>
      </c>
      <c r="C43" s="355"/>
      <c r="D43" s="355"/>
      <c r="E43" s="355">
        <f t="shared" ref="E43:E67" si="8">C43+D43</f>
        <v>0</v>
      </c>
      <c r="F43" s="356">
        <v>0</v>
      </c>
      <c r="G43" s="356">
        <f t="shared" ref="G43:G49" si="9">E43-F43</f>
        <v>0</v>
      </c>
      <c r="H43" s="357"/>
      <c r="I43" s="519"/>
      <c r="J43" s="356">
        <f t="shared" ref="J43:J49" si="10">F43+H43+I43</f>
        <v>0</v>
      </c>
      <c r="K43" s="356">
        <f t="shared" ref="K43:K67" si="11">E43-J43</f>
        <v>0</v>
      </c>
      <c r="L43" s="356">
        <f t="shared" si="7"/>
        <v>0</v>
      </c>
    </row>
    <row r="44" spans="1:13" ht="42.75" hidden="1" customHeight="1" x14ac:dyDescent="0.25">
      <c r="A44" s="351" t="s">
        <v>102</v>
      </c>
      <c r="B44" s="353" t="s">
        <v>70</v>
      </c>
      <c r="C44" s="355"/>
      <c r="D44" s="355"/>
      <c r="E44" s="355">
        <f t="shared" si="8"/>
        <v>0</v>
      </c>
      <c r="F44" s="356">
        <v>0</v>
      </c>
      <c r="G44" s="356">
        <f t="shared" si="9"/>
        <v>0</v>
      </c>
      <c r="H44" s="357"/>
      <c r="I44" s="519"/>
      <c r="J44" s="356">
        <f t="shared" si="10"/>
        <v>0</v>
      </c>
      <c r="K44" s="356">
        <f t="shared" si="11"/>
        <v>0</v>
      </c>
      <c r="L44" s="356">
        <f t="shared" si="7"/>
        <v>0</v>
      </c>
    </row>
    <row r="45" spans="1:13" ht="42.75" hidden="1" customHeight="1" x14ac:dyDescent="0.25">
      <c r="A45" s="351" t="s">
        <v>103</v>
      </c>
      <c r="B45" s="353" t="s">
        <v>104</v>
      </c>
      <c r="C45" s="355"/>
      <c r="D45" s="355"/>
      <c r="E45" s="355">
        <f t="shared" si="8"/>
        <v>0</v>
      </c>
      <c r="F45" s="356">
        <v>0</v>
      </c>
      <c r="G45" s="356">
        <f t="shared" si="9"/>
        <v>0</v>
      </c>
      <c r="H45" s="357"/>
      <c r="I45" s="519"/>
      <c r="J45" s="356">
        <f t="shared" si="10"/>
        <v>0</v>
      </c>
      <c r="K45" s="356">
        <f t="shared" si="11"/>
        <v>0</v>
      </c>
      <c r="L45" s="356">
        <f t="shared" si="7"/>
        <v>0</v>
      </c>
    </row>
    <row r="46" spans="1:13" ht="42.75" hidden="1" customHeight="1" x14ac:dyDescent="0.25">
      <c r="A46" s="351" t="s">
        <v>105</v>
      </c>
      <c r="B46" s="353" t="s">
        <v>106</v>
      </c>
      <c r="C46" s="355"/>
      <c r="D46" s="355"/>
      <c r="E46" s="355">
        <f t="shared" si="8"/>
        <v>0</v>
      </c>
      <c r="F46" s="356">
        <v>0</v>
      </c>
      <c r="G46" s="356">
        <f t="shared" si="9"/>
        <v>0</v>
      </c>
      <c r="H46" s="357"/>
      <c r="I46" s="519"/>
      <c r="J46" s="356">
        <f t="shared" si="10"/>
        <v>0</v>
      </c>
      <c r="K46" s="356">
        <f t="shared" si="11"/>
        <v>0</v>
      </c>
      <c r="L46" s="356">
        <f t="shared" si="7"/>
        <v>0</v>
      </c>
    </row>
    <row r="47" spans="1:13" ht="42.75" hidden="1" customHeight="1" x14ac:dyDescent="0.25">
      <c r="A47" s="351" t="s">
        <v>107</v>
      </c>
      <c r="B47" s="353" t="s">
        <v>108</v>
      </c>
      <c r="C47" s="355"/>
      <c r="D47" s="355"/>
      <c r="E47" s="355">
        <f t="shared" si="8"/>
        <v>0</v>
      </c>
      <c r="F47" s="356">
        <v>0</v>
      </c>
      <c r="G47" s="356">
        <f t="shared" si="9"/>
        <v>0</v>
      </c>
      <c r="H47" s="357"/>
      <c r="I47" s="519"/>
      <c r="J47" s="356">
        <f t="shared" si="10"/>
        <v>0</v>
      </c>
      <c r="K47" s="356">
        <f t="shared" si="11"/>
        <v>0</v>
      </c>
      <c r="L47" s="356">
        <f t="shared" si="7"/>
        <v>0</v>
      </c>
    </row>
    <row r="48" spans="1:13" ht="58.15" hidden="1" customHeight="1" x14ac:dyDescent="0.25">
      <c r="A48" s="351" t="s">
        <v>147</v>
      </c>
      <c r="B48" s="353" t="s">
        <v>109</v>
      </c>
      <c r="C48" s="355"/>
      <c r="D48" s="355"/>
      <c r="E48" s="355">
        <f t="shared" si="8"/>
        <v>0</v>
      </c>
      <c r="F48" s="356">
        <v>0</v>
      </c>
      <c r="G48" s="356">
        <f t="shared" si="9"/>
        <v>0</v>
      </c>
      <c r="H48" s="357"/>
      <c r="I48" s="519"/>
      <c r="J48" s="356">
        <f t="shared" si="10"/>
        <v>0</v>
      </c>
      <c r="K48" s="356">
        <f t="shared" si="11"/>
        <v>0</v>
      </c>
      <c r="L48" s="356">
        <f t="shared" si="7"/>
        <v>0</v>
      </c>
    </row>
    <row r="49" spans="1:12" ht="42.75" hidden="1" customHeight="1" x14ac:dyDescent="0.25">
      <c r="A49" s="351" t="s">
        <v>146</v>
      </c>
      <c r="B49" s="353" t="s">
        <v>110</v>
      </c>
      <c r="C49" s="355"/>
      <c r="D49" s="355"/>
      <c r="E49" s="355">
        <f t="shared" si="8"/>
        <v>0</v>
      </c>
      <c r="F49" s="356">
        <v>0</v>
      </c>
      <c r="G49" s="356">
        <f t="shared" si="9"/>
        <v>0</v>
      </c>
      <c r="H49" s="357"/>
      <c r="I49" s="519"/>
      <c r="J49" s="356">
        <f t="shared" si="10"/>
        <v>0</v>
      </c>
      <c r="K49" s="356">
        <f t="shared" si="11"/>
        <v>0</v>
      </c>
      <c r="L49" s="356">
        <f t="shared" si="7"/>
        <v>0</v>
      </c>
    </row>
    <row r="50" spans="1:12" ht="42.75" hidden="1" customHeight="1" x14ac:dyDescent="0.25">
      <c r="A50" s="351"/>
      <c r="B50" s="353"/>
      <c r="C50" s="355"/>
      <c r="D50" s="355"/>
      <c r="E50" s="355">
        <f t="shared" si="8"/>
        <v>0</v>
      </c>
      <c r="F50" s="356"/>
      <c r="G50" s="356"/>
      <c r="H50" s="357"/>
      <c r="I50" s="519"/>
      <c r="J50" s="356">
        <f t="shared" ref="J50:J67" si="12">F50+H50</f>
        <v>0</v>
      </c>
      <c r="K50" s="356">
        <f t="shared" si="11"/>
        <v>0</v>
      </c>
      <c r="L50" s="356">
        <f t="shared" si="7"/>
        <v>0</v>
      </c>
    </row>
    <row r="51" spans="1:12" ht="54.75" hidden="1" customHeight="1" x14ac:dyDescent="0.25">
      <c r="A51" s="351"/>
      <c r="B51" s="353"/>
      <c r="C51" s="355"/>
      <c r="D51" s="355"/>
      <c r="E51" s="355">
        <f t="shared" si="8"/>
        <v>0</v>
      </c>
      <c r="F51" s="356"/>
      <c r="G51" s="356"/>
      <c r="H51" s="357"/>
      <c r="I51" s="519"/>
      <c r="J51" s="356">
        <f t="shared" si="12"/>
        <v>0</v>
      </c>
      <c r="K51" s="356">
        <f t="shared" si="11"/>
        <v>0</v>
      </c>
      <c r="L51" s="356">
        <f t="shared" si="7"/>
        <v>0</v>
      </c>
    </row>
    <row r="52" spans="1:12" ht="13.5" hidden="1" customHeight="1" x14ac:dyDescent="0.25">
      <c r="A52" s="351"/>
      <c r="B52" s="353"/>
      <c r="C52" s="355"/>
      <c r="D52" s="355"/>
      <c r="E52" s="355">
        <f t="shared" si="8"/>
        <v>0</v>
      </c>
      <c r="F52" s="356"/>
      <c r="G52" s="356"/>
      <c r="H52" s="357"/>
      <c r="I52" s="519"/>
      <c r="J52" s="356">
        <f t="shared" si="12"/>
        <v>0</v>
      </c>
      <c r="K52" s="356">
        <f t="shared" si="11"/>
        <v>0</v>
      </c>
      <c r="L52" s="356">
        <f t="shared" si="7"/>
        <v>0</v>
      </c>
    </row>
    <row r="53" spans="1:12" ht="15.75" hidden="1" customHeight="1" x14ac:dyDescent="0.25">
      <c r="A53" s="351"/>
      <c r="B53" s="353"/>
      <c r="C53" s="355"/>
      <c r="D53" s="355"/>
      <c r="E53" s="355">
        <f t="shared" si="8"/>
        <v>0</v>
      </c>
      <c r="F53" s="356"/>
      <c r="G53" s="356"/>
      <c r="H53" s="357"/>
      <c r="I53" s="519"/>
      <c r="J53" s="356">
        <f t="shared" si="12"/>
        <v>0</v>
      </c>
      <c r="K53" s="356">
        <f t="shared" si="11"/>
        <v>0</v>
      </c>
      <c r="L53" s="356">
        <f t="shared" si="7"/>
        <v>0</v>
      </c>
    </row>
    <row r="54" spans="1:12" hidden="1" x14ac:dyDescent="0.25">
      <c r="A54" s="351"/>
      <c r="B54" s="353"/>
      <c r="C54" s="355"/>
      <c r="D54" s="355"/>
      <c r="E54" s="355">
        <f t="shared" si="8"/>
        <v>0</v>
      </c>
      <c r="F54" s="356"/>
      <c r="G54" s="356"/>
      <c r="H54" s="357"/>
      <c r="I54" s="519"/>
      <c r="J54" s="356">
        <f t="shared" si="12"/>
        <v>0</v>
      </c>
      <c r="K54" s="356">
        <f t="shared" si="11"/>
        <v>0</v>
      </c>
      <c r="L54" s="356">
        <f t="shared" si="7"/>
        <v>0</v>
      </c>
    </row>
    <row r="55" spans="1:12" hidden="1" x14ac:dyDescent="0.25">
      <c r="A55" s="358"/>
      <c r="B55" s="359"/>
      <c r="C55" s="360"/>
      <c r="D55" s="360"/>
      <c r="E55" s="355">
        <f t="shared" si="8"/>
        <v>0</v>
      </c>
      <c r="F55" s="361"/>
      <c r="G55" s="361"/>
      <c r="H55" s="357"/>
      <c r="I55" s="519"/>
      <c r="J55" s="361">
        <f t="shared" si="12"/>
        <v>0</v>
      </c>
      <c r="K55" s="361">
        <f t="shared" si="11"/>
        <v>0</v>
      </c>
      <c r="L55" s="356">
        <f t="shared" si="7"/>
        <v>0</v>
      </c>
    </row>
    <row r="56" spans="1:12" hidden="1" x14ac:dyDescent="0.25">
      <c r="A56" s="351"/>
      <c r="B56" s="353"/>
      <c r="C56" s="355"/>
      <c r="D56" s="355"/>
      <c r="E56" s="355">
        <f t="shared" si="8"/>
        <v>0</v>
      </c>
      <c r="F56" s="356"/>
      <c r="G56" s="356"/>
      <c r="H56" s="357"/>
      <c r="I56" s="519"/>
      <c r="J56" s="356">
        <f t="shared" si="12"/>
        <v>0</v>
      </c>
      <c r="K56" s="356">
        <f t="shared" si="11"/>
        <v>0</v>
      </c>
      <c r="L56" s="356">
        <f t="shared" si="7"/>
        <v>0</v>
      </c>
    </row>
    <row r="57" spans="1:12" hidden="1" x14ac:dyDescent="0.25">
      <c r="A57" s="351"/>
      <c r="B57" s="353"/>
      <c r="C57" s="355"/>
      <c r="D57" s="355"/>
      <c r="E57" s="355">
        <f t="shared" si="8"/>
        <v>0</v>
      </c>
      <c r="F57" s="356"/>
      <c r="G57" s="356"/>
      <c r="H57" s="357"/>
      <c r="I57" s="519"/>
      <c r="J57" s="356">
        <f t="shared" si="12"/>
        <v>0</v>
      </c>
      <c r="K57" s="356">
        <f t="shared" si="11"/>
        <v>0</v>
      </c>
      <c r="L57" s="356">
        <f t="shared" si="7"/>
        <v>0</v>
      </c>
    </row>
    <row r="58" spans="1:12" ht="14.25" hidden="1" customHeight="1" x14ac:dyDescent="0.25">
      <c r="A58" s="351"/>
      <c r="B58" s="353"/>
      <c r="C58" s="355"/>
      <c r="D58" s="355"/>
      <c r="E58" s="355">
        <f t="shared" si="8"/>
        <v>0</v>
      </c>
      <c r="F58" s="356"/>
      <c r="G58" s="356"/>
      <c r="H58" s="357"/>
      <c r="I58" s="519"/>
      <c r="J58" s="356">
        <f t="shared" si="12"/>
        <v>0</v>
      </c>
      <c r="K58" s="356">
        <f t="shared" si="11"/>
        <v>0</v>
      </c>
      <c r="L58" s="356">
        <f t="shared" si="7"/>
        <v>0</v>
      </c>
    </row>
    <row r="59" spans="1:12" hidden="1" x14ac:dyDescent="0.25">
      <c r="A59" s="351"/>
      <c r="B59" s="353"/>
      <c r="C59" s="355"/>
      <c r="D59" s="355"/>
      <c r="E59" s="355">
        <f t="shared" si="8"/>
        <v>0</v>
      </c>
      <c r="F59" s="356"/>
      <c r="G59" s="356"/>
      <c r="H59" s="357"/>
      <c r="I59" s="519"/>
      <c r="J59" s="356">
        <f t="shared" si="12"/>
        <v>0</v>
      </c>
      <c r="K59" s="356">
        <f t="shared" si="11"/>
        <v>0</v>
      </c>
      <c r="L59" s="356">
        <f t="shared" si="7"/>
        <v>0</v>
      </c>
    </row>
    <row r="60" spans="1:12" hidden="1" x14ac:dyDescent="0.25">
      <c r="A60" s="351"/>
      <c r="B60" s="353"/>
      <c r="C60" s="355"/>
      <c r="D60" s="355"/>
      <c r="E60" s="355">
        <f t="shared" si="8"/>
        <v>0</v>
      </c>
      <c r="F60" s="356"/>
      <c r="G60" s="356"/>
      <c r="H60" s="357"/>
      <c r="I60" s="519"/>
      <c r="J60" s="356">
        <f t="shared" si="12"/>
        <v>0</v>
      </c>
      <c r="K60" s="356">
        <f t="shared" si="11"/>
        <v>0</v>
      </c>
      <c r="L60" s="356">
        <f t="shared" si="7"/>
        <v>0</v>
      </c>
    </row>
    <row r="61" spans="1:12" ht="13.5" hidden="1" customHeight="1" x14ac:dyDescent="0.25">
      <c r="A61" s="351"/>
      <c r="B61" s="353"/>
      <c r="C61" s="355"/>
      <c r="D61" s="355"/>
      <c r="E61" s="355">
        <f t="shared" si="8"/>
        <v>0</v>
      </c>
      <c r="F61" s="356"/>
      <c r="G61" s="356"/>
      <c r="H61" s="357"/>
      <c r="I61" s="519"/>
      <c r="J61" s="356">
        <f t="shared" si="12"/>
        <v>0</v>
      </c>
      <c r="K61" s="356">
        <f t="shared" si="11"/>
        <v>0</v>
      </c>
      <c r="L61" s="356">
        <f t="shared" si="7"/>
        <v>0</v>
      </c>
    </row>
    <row r="62" spans="1:12" hidden="1" x14ac:dyDescent="0.25">
      <c r="A62" s="351"/>
      <c r="B62" s="353"/>
      <c r="C62" s="355"/>
      <c r="D62" s="355"/>
      <c r="E62" s="355">
        <f t="shared" si="8"/>
        <v>0</v>
      </c>
      <c r="F62" s="356"/>
      <c r="G62" s="356"/>
      <c r="H62" s="357"/>
      <c r="I62" s="519"/>
      <c r="J62" s="356">
        <f t="shared" si="12"/>
        <v>0</v>
      </c>
      <c r="K62" s="356">
        <f t="shared" si="11"/>
        <v>0</v>
      </c>
      <c r="L62" s="356">
        <f t="shared" si="7"/>
        <v>0</v>
      </c>
    </row>
    <row r="63" spans="1:12" ht="12" hidden="1" customHeight="1" x14ac:dyDescent="0.25">
      <c r="A63" s="351"/>
      <c r="B63" s="353"/>
      <c r="C63" s="355"/>
      <c r="D63" s="355"/>
      <c r="E63" s="355">
        <f t="shared" si="8"/>
        <v>0</v>
      </c>
      <c r="F63" s="356"/>
      <c r="G63" s="356"/>
      <c r="H63" s="357"/>
      <c r="I63" s="519"/>
      <c r="J63" s="356">
        <f t="shared" si="12"/>
        <v>0</v>
      </c>
      <c r="K63" s="356">
        <f t="shared" si="11"/>
        <v>0</v>
      </c>
      <c r="L63" s="356">
        <f t="shared" si="7"/>
        <v>0</v>
      </c>
    </row>
    <row r="64" spans="1:12" hidden="1" x14ac:dyDescent="0.25">
      <c r="A64" s="351"/>
      <c r="B64" s="353"/>
      <c r="C64" s="355"/>
      <c r="D64" s="355"/>
      <c r="E64" s="355">
        <f t="shared" si="8"/>
        <v>0</v>
      </c>
      <c r="F64" s="356"/>
      <c r="G64" s="356"/>
      <c r="H64" s="362"/>
      <c r="I64" s="521"/>
      <c r="J64" s="356">
        <f t="shared" si="12"/>
        <v>0</v>
      </c>
      <c r="K64" s="356">
        <f t="shared" si="11"/>
        <v>0</v>
      </c>
      <c r="L64" s="356">
        <f t="shared" si="7"/>
        <v>0</v>
      </c>
    </row>
    <row r="65" spans="1:12" hidden="1" x14ac:dyDescent="0.25">
      <c r="A65" s="351"/>
      <c r="B65" s="353"/>
      <c r="C65" s="355"/>
      <c r="D65" s="355"/>
      <c r="E65" s="355">
        <f t="shared" si="8"/>
        <v>0</v>
      </c>
      <c r="F65" s="357"/>
      <c r="G65" s="356"/>
      <c r="H65" s="362"/>
      <c r="I65" s="521"/>
      <c r="J65" s="356">
        <f t="shared" si="12"/>
        <v>0</v>
      </c>
      <c r="K65" s="356">
        <f t="shared" si="11"/>
        <v>0</v>
      </c>
      <c r="L65" s="356">
        <f t="shared" si="7"/>
        <v>0</v>
      </c>
    </row>
    <row r="66" spans="1:12" hidden="1" x14ac:dyDescent="0.25">
      <c r="A66" s="351"/>
      <c r="B66" s="353"/>
      <c r="C66" s="355"/>
      <c r="D66" s="355"/>
      <c r="E66" s="355">
        <f t="shared" si="8"/>
        <v>0</v>
      </c>
      <c r="F66" s="356"/>
      <c r="G66" s="356"/>
      <c r="H66" s="362"/>
      <c r="I66" s="521"/>
      <c r="J66" s="356">
        <f t="shared" si="12"/>
        <v>0</v>
      </c>
      <c r="K66" s="356">
        <f t="shared" si="11"/>
        <v>0</v>
      </c>
      <c r="L66" s="356">
        <f t="shared" si="7"/>
        <v>0</v>
      </c>
    </row>
    <row r="67" spans="1:12" ht="42.75" hidden="1" customHeight="1" x14ac:dyDescent="0.25">
      <c r="A67" s="351"/>
      <c r="B67" s="353"/>
      <c r="C67" s="355"/>
      <c r="D67" s="355"/>
      <c r="E67" s="355">
        <f t="shared" si="8"/>
        <v>0</v>
      </c>
      <c r="F67" s="356"/>
      <c r="G67" s="356"/>
      <c r="H67" s="362"/>
      <c r="I67" s="521"/>
      <c r="J67" s="356">
        <f t="shared" si="12"/>
        <v>0</v>
      </c>
      <c r="K67" s="356">
        <f t="shared" si="11"/>
        <v>0</v>
      </c>
      <c r="L67" s="356">
        <f t="shared" si="7"/>
        <v>0</v>
      </c>
    </row>
    <row r="68" spans="1:12" ht="42.75" hidden="1" customHeight="1" x14ac:dyDescent="0.25">
      <c r="A68" s="351"/>
      <c r="B68" s="353"/>
      <c r="C68" s="355"/>
      <c r="D68" s="355"/>
      <c r="E68" s="355"/>
      <c r="F68" s="356"/>
      <c r="G68" s="356"/>
      <c r="H68" s="362"/>
      <c r="I68" s="521"/>
      <c r="J68" s="356"/>
      <c r="K68" s="356"/>
      <c r="L68" s="356">
        <f t="shared" si="7"/>
        <v>0</v>
      </c>
    </row>
    <row r="69" spans="1:12" ht="42.75" hidden="1" customHeight="1" x14ac:dyDescent="0.25">
      <c r="A69" s="351"/>
      <c r="B69" s="353"/>
      <c r="C69" s="355"/>
      <c r="D69" s="355"/>
      <c r="E69" s="355"/>
      <c r="F69" s="356"/>
      <c r="G69" s="356"/>
      <c r="H69" s="362"/>
      <c r="I69" s="521"/>
      <c r="J69" s="356"/>
      <c r="K69" s="356"/>
      <c r="L69" s="356">
        <f t="shared" si="7"/>
        <v>0</v>
      </c>
    </row>
    <row r="70" spans="1:12" ht="42.75" hidden="1" customHeight="1" x14ac:dyDescent="0.25">
      <c r="A70" s="351"/>
      <c r="B70" s="353"/>
      <c r="C70" s="355"/>
      <c r="D70" s="355"/>
      <c r="E70" s="355"/>
      <c r="F70" s="356"/>
      <c r="G70" s="356"/>
      <c r="H70" s="357"/>
      <c r="I70" s="519"/>
      <c r="J70" s="356"/>
      <c r="K70" s="356"/>
      <c r="L70" s="356"/>
    </row>
    <row r="71" spans="1:12" x14ac:dyDescent="0.25">
      <c r="A71" s="1053" t="s">
        <v>4</v>
      </c>
      <c r="B71" s="1053"/>
      <c r="C71" s="371">
        <f>SUM(C41:C42)</f>
        <v>206939</v>
      </c>
      <c r="D71" s="371">
        <f t="shared" ref="D71:L71" si="13">SUM(D41:D42)</f>
        <v>0</v>
      </c>
      <c r="E71" s="371">
        <f t="shared" si="13"/>
        <v>100000</v>
      </c>
      <c r="F71" s="371">
        <f t="shared" si="13"/>
        <v>0</v>
      </c>
      <c r="G71" s="371">
        <f t="shared" si="13"/>
        <v>140000</v>
      </c>
      <c r="H71" s="371">
        <f t="shared" si="13"/>
        <v>0</v>
      </c>
      <c r="I71" s="543">
        <f t="shared" si="13"/>
        <v>140000</v>
      </c>
      <c r="J71" s="371">
        <f t="shared" si="13"/>
        <v>0</v>
      </c>
      <c r="K71" s="542">
        <f t="shared" si="13"/>
        <v>140000</v>
      </c>
      <c r="L71" s="371">
        <f t="shared" si="13"/>
        <v>0</v>
      </c>
    </row>
    <row r="72" spans="1:12" x14ac:dyDescent="0.25">
      <c r="A72" s="363"/>
      <c r="B72" s="364"/>
      <c r="C72" s="365"/>
      <c r="D72" s="365"/>
      <c r="E72" s="365"/>
    </row>
    <row r="73" spans="1:12" s="366" customFormat="1" x14ac:dyDescent="0.25">
      <c r="A73" s="340"/>
      <c r="B73" s="339"/>
    </row>
    <row r="74" spans="1:12" s="366" customFormat="1" x14ac:dyDescent="0.25">
      <c r="A74" s="1047"/>
      <c r="B74" s="1047"/>
      <c r="C74" s="1047"/>
      <c r="D74" s="1047"/>
      <c r="E74" s="669"/>
      <c r="G74" s="366" t="s">
        <v>332</v>
      </c>
      <c r="H74" s="366">
        <f>G71-J19</f>
        <v>0</v>
      </c>
      <c r="I74" s="366">
        <f>J19-I71</f>
        <v>0</v>
      </c>
    </row>
    <row r="75" spans="1:12" s="366" customFormat="1" x14ac:dyDescent="0.25">
      <c r="A75" s="340"/>
      <c r="B75" s="1048"/>
      <c r="C75" s="1048"/>
      <c r="D75" s="669"/>
      <c r="E75" s="669"/>
    </row>
    <row r="78" spans="1:12" x14ac:dyDescent="0.25">
      <c r="I78" s="681"/>
    </row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  <row r="125" ht="12.75" hidden="1" customHeight="1" x14ac:dyDescent="0.25"/>
    <row r="126" ht="12.75" hidden="1" customHeight="1" x14ac:dyDescent="0.25"/>
    <row r="127" ht="12.75" hidden="1" customHeight="1" x14ac:dyDescent="0.25"/>
  </sheetData>
  <mergeCells count="14">
    <mergeCell ref="F9:G9"/>
    <mergeCell ref="C1:H1"/>
    <mergeCell ref="A2:M3"/>
    <mergeCell ref="A5:H6"/>
    <mergeCell ref="H7:H8"/>
    <mergeCell ref="J7:J8"/>
    <mergeCell ref="A71:B71"/>
    <mergeCell ref="A74:D74"/>
    <mergeCell ref="B75:C75"/>
    <mergeCell ref="F10:G10"/>
    <mergeCell ref="F11:G11"/>
    <mergeCell ref="F12:G12"/>
    <mergeCell ref="A14:M14"/>
    <mergeCell ref="A20:L20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2021</vt:lpstr>
      <vt:lpstr>2022</vt:lpstr>
      <vt:lpstr>2023</vt:lpstr>
      <vt:lpstr>ONERI DI URBANIZZAZIONE 2021</vt:lpstr>
      <vt:lpstr>ONERI DI URBANIZZAZIONE 2022</vt:lpstr>
      <vt:lpstr>ONERI DI URBANIZZAZIONE 2023</vt:lpstr>
      <vt:lpstr>'2021'!Area_stampa</vt:lpstr>
      <vt:lpstr>'2022'!Area_stampa</vt:lpstr>
      <vt:lpstr>'2023'!Area_stampa</vt:lpstr>
      <vt:lpstr>'ONERI DI URBANIZZAZIONE 2021'!Area_stampa</vt:lpstr>
      <vt:lpstr>'ONERI DI URBANIZZAZIONE 2022'!Area_stampa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Roberto Oss</cp:lastModifiedBy>
  <cp:lastPrinted>2021-05-02T08:09:20Z</cp:lastPrinted>
  <dcterms:created xsi:type="dcterms:W3CDTF">2008-12-17T13:25:28Z</dcterms:created>
  <dcterms:modified xsi:type="dcterms:W3CDTF">2021-05-19T13:23:35Z</dcterms:modified>
</cp:coreProperties>
</file>